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psbp-my.sharepoint.com/personal/barbara_kobidze_hardwareresources_com/Documents/Documents/Temp/"/>
    </mc:Choice>
  </mc:AlternateContent>
  <xr:revisionPtr revIDLastSave="18" documentId="8_{F90A0590-2D06-4E69-B5E6-13C7AFCDE5FD}" xr6:coauthVersionLast="47" xr6:coauthVersionMax="47" xr10:uidLastSave="{6E9CDFE1-2135-4C0D-BEDF-3593FE465CBF}"/>
  <workbookProtection workbookAlgorithmName="SHA-512" workbookHashValue="6jlojJtlDXw45aFX4QwO+wNict7HTKu1H05qDFbRWNV55lMDlakx7eWX8OV54K9Uh7dHSbWPe4QAImtycWADWA==" workbookSaltValue="tvSCOhbHNDbRgPF95AaHsQ==" workbookSpinCount="100000" lockStructure="1"/>
  <bookViews>
    <workbookView xWindow="-120" yWindow="-120" windowWidth="29040" windowHeight="15720" firstSheet="2" activeTab="4" xr2:uid="{00000000-000D-0000-FFFF-FFFF00000000}"/>
  </bookViews>
  <sheets>
    <sheet name="Instructions" sheetId="5" r:id="rId1"/>
    <sheet name="Enter Customer Info Here" sheetId="4" r:id="rId2"/>
    <sheet name="Enter Cabinet Order Here" sheetId="1" r:id="rId3"/>
    <sheet name="Enter Additional Product Here" sheetId="7" r:id="rId4"/>
    <sheet name="Print Here" sheetId="2" r:id="rId5"/>
    <sheet name="Print Variations" sheetId="6" state="hidden" r:id="rId6"/>
    <sheet name="Cabinet Nomenclature" sheetId="3" r:id="rId7"/>
  </sheets>
  <definedNames>
    <definedName name="_xlnm._FilterDatabase" localSheetId="2" hidden="1">'Enter Cabinet Order Here'!$N$1:$AL$2781</definedName>
    <definedName name="_xlnm._FilterDatabase" localSheetId="1" hidden="1">'Enter Customer Info Here'!$K$23:$Q$30</definedName>
    <definedName name="_xlnm._FilterDatabase" localSheetId="4" hidden="1">'Print Here'!$D$12:$N$92</definedName>
    <definedName name="Door_Style_Selection">'Enter Cabinet Order Here'!$H$3</definedName>
    <definedName name="E_ExpRng">INDIRECT('Print Here'!$AE$2)</definedName>
    <definedName name="E_ExpRng2">'Print Here'!$Z:$AA</definedName>
    <definedName name="E_OrderInfo">'Print Here'!$C:$K</definedName>
    <definedName name="PH_NLP">'Print Variations'!$P$12:$Z$213</definedName>
    <definedName name="PH_PDF">INDIRECT('Print Here'!$U$18)</definedName>
    <definedName name="PH_PDF2">'Print Here'!$U$18</definedName>
    <definedName name="PH_PH">'Print Here'!$D$12:$N$213</definedName>
    <definedName name="PH_WLP">'Print Variations'!$D$12:$N$213</definedName>
    <definedName name="_xlnm.Print_Area" localSheetId="4">'Print Here'!$D$3:$N$12</definedName>
    <definedName name="PrintHere">'Print Here'!$D$3:OFFSET('Print Here'!$N$13,COUNT('Print Here'!$K$13:$K$79)-1,,1,1)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11" i="1" l="1"/>
  <c r="Q10" i="1"/>
  <c r="Q9" i="1"/>
  <c r="AL2" i="1"/>
  <c r="Q3" i="1"/>
  <c r="P3" i="1" s="1"/>
  <c r="P4" i="1" s="1"/>
  <c r="P5" i="1" s="1"/>
  <c r="Q6" i="1"/>
  <c r="Q7" i="1"/>
  <c r="AF4" i="1"/>
  <c r="AH4" i="1" s="1"/>
  <c r="AF5" i="1"/>
  <c r="AH5" i="1" s="1"/>
  <c r="AF6" i="1"/>
  <c r="AH6" i="1" s="1"/>
  <c r="AF7" i="1"/>
  <c r="AH7" i="1" s="1"/>
  <c r="AF8" i="1"/>
  <c r="AH8" i="1" s="1"/>
  <c r="AF9" i="1"/>
  <c r="AH9" i="1" s="1"/>
  <c r="AF10" i="1"/>
  <c r="AH10" i="1" s="1"/>
  <c r="AF11" i="1"/>
  <c r="AH11" i="1" s="1"/>
  <c r="AF12" i="1"/>
  <c r="AG12" i="1" s="1"/>
  <c r="AF13" i="1"/>
  <c r="AG13" i="1" s="1"/>
  <c r="AF14" i="1"/>
  <c r="AG14" i="1" s="1"/>
  <c r="AF15" i="1"/>
  <c r="AG15" i="1" s="1"/>
  <c r="AF16" i="1"/>
  <c r="AH16" i="1" s="1"/>
  <c r="AF17" i="1"/>
  <c r="AG17" i="1" s="1"/>
  <c r="AF18" i="1"/>
  <c r="AG18" i="1" s="1"/>
  <c r="AF19" i="1"/>
  <c r="AG19" i="1" s="1"/>
  <c r="AF20" i="1"/>
  <c r="AG20" i="1" s="1"/>
  <c r="AF21" i="1"/>
  <c r="AG21" i="1" s="1"/>
  <c r="AF22" i="1"/>
  <c r="AH22" i="1" s="1"/>
  <c r="AF23" i="1"/>
  <c r="AH23" i="1" s="1"/>
  <c r="AF24" i="1"/>
  <c r="AH24" i="1" s="1"/>
  <c r="AF25" i="1"/>
  <c r="AH25" i="1" s="1"/>
  <c r="AF26" i="1"/>
  <c r="AH26" i="1" s="1"/>
  <c r="AF27" i="1"/>
  <c r="AH27" i="1" s="1"/>
  <c r="AF28" i="1"/>
  <c r="AH28" i="1" s="1"/>
  <c r="AF29" i="1"/>
  <c r="AH29" i="1" s="1"/>
  <c r="AF30" i="1"/>
  <c r="AG30" i="1" s="1"/>
  <c r="AF31" i="1"/>
  <c r="AG31" i="1" s="1"/>
  <c r="AF32" i="1"/>
  <c r="AG32" i="1" s="1"/>
  <c r="AF33" i="1"/>
  <c r="AG33" i="1" s="1"/>
  <c r="AF34" i="1"/>
  <c r="AH34" i="1" s="1"/>
  <c r="AF35" i="1"/>
  <c r="AG35" i="1" s="1"/>
  <c r="AF36" i="1"/>
  <c r="AH36" i="1" s="1"/>
  <c r="AF37" i="1"/>
  <c r="AG37" i="1" s="1"/>
  <c r="AF38" i="1"/>
  <c r="AG38" i="1" s="1"/>
  <c r="AF39" i="1"/>
  <c r="AH39" i="1" s="1"/>
  <c r="AF40" i="1"/>
  <c r="AH40" i="1" s="1"/>
  <c r="AF41" i="1"/>
  <c r="AH41" i="1" s="1"/>
  <c r="AF42" i="1"/>
  <c r="AH42" i="1" s="1"/>
  <c r="AF43" i="1"/>
  <c r="AH43" i="1" s="1"/>
  <c r="AF44" i="1"/>
  <c r="AH44" i="1" s="1"/>
  <c r="AF45" i="1"/>
  <c r="AH45" i="1" s="1"/>
  <c r="AF46" i="1"/>
  <c r="AH46" i="1" s="1"/>
  <c r="AF47" i="1"/>
  <c r="AH47" i="1" s="1"/>
  <c r="AF48" i="1"/>
  <c r="AG48" i="1" s="1"/>
  <c r="AF49" i="1"/>
  <c r="AG49" i="1" s="1"/>
  <c r="AF50" i="1"/>
  <c r="AG50" i="1" s="1"/>
  <c r="AF51" i="1"/>
  <c r="AG51" i="1" s="1"/>
  <c r="AF52" i="1"/>
  <c r="AG52" i="1" s="1"/>
  <c r="AF53" i="1"/>
  <c r="AG53" i="1" s="1"/>
  <c r="AF54" i="1"/>
  <c r="AG54" i="1" s="1"/>
  <c r="AF55" i="1"/>
  <c r="AG55" i="1" s="1"/>
  <c r="AF56" i="1"/>
  <c r="AG56" i="1" s="1"/>
  <c r="AF57" i="1"/>
  <c r="AG57" i="1" s="1"/>
  <c r="AF58" i="1"/>
  <c r="AH58" i="1" s="1"/>
  <c r="AF59" i="1"/>
  <c r="AH59" i="1" s="1"/>
  <c r="AF60" i="1"/>
  <c r="AH60" i="1" s="1"/>
  <c r="AF61" i="1"/>
  <c r="AH61" i="1" s="1"/>
  <c r="AF62" i="1"/>
  <c r="AH62" i="1" s="1"/>
  <c r="AF63" i="1"/>
  <c r="AH63" i="1" s="1"/>
  <c r="AF64" i="1"/>
  <c r="AH64" i="1" s="1"/>
  <c r="AF65" i="1"/>
  <c r="AH65" i="1" s="1"/>
  <c r="AF66" i="1"/>
  <c r="AG66" i="1" s="1"/>
  <c r="AF67" i="1"/>
  <c r="AG67" i="1" s="1"/>
  <c r="AF68" i="1"/>
  <c r="AG68" i="1" s="1"/>
  <c r="AF69" i="1"/>
  <c r="AG69" i="1" s="1"/>
  <c r="AF70" i="1"/>
  <c r="AG70" i="1" s="1"/>
  <c r="AF71" i="1"/>
  <c r="AG71" i="1" s="1"/>
  <c r="AF72" i="1"/>
  <c r="AG72" i="1" s="1"/>
  <c r="AF73" i="1"/>
  <c r="AG73" i="1" s="1"/>
  <c r="AF74" i="1"/>
  <c r="AG74" i="1" s="1"/>
  <c r="AF75" i="1"/>
  <c r="AH75" i="1" s="1"/>
  <c r="AF76" i="1"/>
  <c r="AH76" i="1" s="1"/>
  <c r="AF77" i="1"/>
  <c r="AH77" i="1" s="1"/>
  <c r="AF78" i="1"/>
  <c r="AH78" i="1" s="1"/>
  <c r="AF79" i="1"/>
  <c r="AH79" i="1" s="1"/>
  <c r="AF80" i="1"/>
  <c r="AH80" i="1" s="1"/>
  <c r="AF81" i="1"/>
  <c r="AH81" i="1" s="1"/>
  <c r="AF82" i="1"/>
  <c r="AH82" i="1" s="1"/>
  <c r="AF83" i="1"/>
  <c r="AH83" i="1" s="1"/>
  <c r="AF84" i="1"/>
  <c r="AG84" i="1" s="1"/>
  <c r="AF85" i="1"/>
  <c r="AG85" i="1" s="1"/>
  <c r="AF86" i="1"/>
  <c r="AG86" i="1" s="1"/>
  <c r="AF87" i="1"/>
  <c r="AG87" i="1" s="1"/>
  <c r="AF88" i="1"/>
  <c r="AH88" i="1" s="1"/>
  <c r="AF89" i="1"/>
  <c r="AG89" i="1" s="1"/>
  <c r="AF90" i="1"/>
  <c r="AG90" i="1" s="1"/>
  <c r="AF91" i="1"/>
  <c r="AG91" i="1" s="1"/>
  <c r="AF92" i="1"/>
  <c r="AG92" i="1" s="1"/>
  <c r="AF93" i="1"/>
  <c r="AH93" i="1" s="1"/>
  <c r="AF94" i="1"/>
  <c r="AH94" i="1" s="1"/>
  <c r="AF95" i="1"/>
  <c r="AH95" i="1" s="1"/>
  <c r="AF96" i="1"/>
  <c r="AH96" i="1" s="1"/>
  <c r="AF97" i="1"/>
  <c r="AH97" i="1" s="1"/>
  <c r="AF98" i="1"/>
  <c r="AH98" i="1" s="1"/>
  <c r="AF99" i="1"/>
  <c r="AH99" i="1" s="1"/>
  <c r="AF100" i="1"/>
  <c r="AH100" i="1" s="1"/>
  <c r="AF101" i="1"/>
  <c r="AH101" i="1" s="1"/>
  <c r="AF102" i="1"/>
  <c r="AG102" i="1" s="1"/>
  <c r="AF3" i="1"/>
  <c r="AG3" i="1" s="1"/>
  <c r="Q8" i="1"/>
  <c r="AC267" i="1"/>
  <c r="AA2072" i="1"/>
  <c r="AA2073" i="1"/>
  <c r="AA2074" i="1"/>
  <c r="AA2075" i="1"/>
  <c r="AA2076" i="1"/>
  <c r="AA2077" i="1"/>
  <c r="AA2078" i="1"/>
  <c r="AA2079" i="1"/>
  <c r="AC2110" i="1"/>
  <c r="AC2111" i="1"/>
  <c r="AC2112" i="1"/>
  <c r="AC2113" i="1"/>
  <c r="AC2114" i="1"/>
  <c r="E7" i="7"/>
  <c r="E8" i="7"/>
  <c r="E9" i="7"/>
  <c r="N8" i="7"/>
  <c r="N9" i="7"/>
  <c r="N10" i="7"/>
  <c r="N11" i="7"/>
  <c r="N12" i="7"/>
  <c r="N13" i="7"/>
  <c r="N14" i="7"/>
  <c r="N15" i="7"/>
  <c r="N16" i="7"/>
  <c r="N17" i="7"/>
  <c r="N18" i="7"/>
  <c r="N19" i="7"/>
  <c r="N20" i="7"/>
  <c r="N21" i="7"/>
  <c r="N22" i="7"/>
  <c r="N23" i="7"/>
  <c r="N24" i="7"/>
  <c r="N25" i="7"/>
  <c r="N26" i="7"/>
  <c r="N27" i="7"/>
  <c r="N28" i="7"/>
  <c r="N29" i="7"/>
  <c r="N30" i="7"/>
  <c r="N31" i="7"/>
  <c r="N32" i="7"/>
  <c r="N33" i="7"/>
  <c r="N34" i="7"/>
  <c r="N35" i="7"/>
  <c r="N36" i="7"/>
  <c r="N37" i="7"/>
  <c r="N38" i="7"/>
  <c r="N39" i="7"/>
  <c r="N40" i="7"/>
  <c r="N41" i="7"/>
  <c r="N42" i="7"/>
  <c r="N43" i="7"/>
  <c r="N44" i="7"/>
  <c r="N45" i="7"/>
  <c r="N46" i="7"/>
  <c r="N47" i="7"/>
  <c r="N48" i="7"/>
  <c r="N49" i="7"/>
  <c r="N50" i="7"/>
  <c r="N51" i="7"/>
  <c r="N52" i="7"/>
  <c r="N53" i="7"/>
  <c r="N54" i="7"/>
  <c r="N55" i="7"/>
  <c r="N56" i="7"/>
  <c r="N57" i="7"/>
  <c r="N58" i="7"/>
  <c r="N59" i="7"/>
  <c r="N60" i="7"/>
  <c r="N61" i="7"/>
  <c r="N62" i="7"/>
  <c r="N63" i="7"/>
  <c r="N64" i="7"/>
  <c r="N65" i="7"/>
  <c r="N66" i="7"/>
  <c r="N67" i="7"/>
  <c r="N68" i="7"/>
  <c r="N69" i="7"/>
  <c r="N70" i="7"/>
  <c r="N71" i="7"/>
  <c r="N72" i="7"/>
  <c r="N73" i="7"/>
  <c r="N74" i="7"/>
  <c r="N75" i="7"/>
  <c r="N76" i="7"/>
  <c r="N77" i="7"/>
  <c r="N78" i="7"/>
  <c r="N79" i="7"/>
  <c r="N80" i="7"/>
  <c r="N81" i="7"/>
  <c r="N82" i="7"/>
  <c r="N83" i="7"/>
  <c r="N84" i="7"/>
  <c r="N85" i="7"/>
  <c r="N86" i="7"/>
  <c r="N87" i="7"/>
  <c r="N88" i="7"/>
  <c r="N89" i="7"/>
  <c r="N90" i="7"/>
  <c r="N91" i="7"/>
  <c r="N92" i="7"/>
  <c r="N93" i="7"/>
  <c r="N94" i="7"/>
  <c r="N95" i="7"/>
  <c r="N96" i="7"/>
  <c r="N97" i="7"/>
  <c r="N98" i="7"/>
  <c r="N99" i="7"/>
  <c r="N100" i="7"/>
  <c r="N101" i="7"/>
  <c r="N102" i="7"/>
  <c r="N103" i="7"/>
  <c r="N104" i="7"/>
  <c r="N105" i="7"/>
  <c r="N106" i="7"/>
  <c r="N7" i="7"/>
  <c r="E9" i="1"/>
  <c r="E10" i="1" s="1"/>
  <c r="E11" i="1" s="1"/>
  <c r="E12" i="1" s="1"/>
  <c r="E13" i="1" s="1"/>
  <c r="E14" i="1" s="1"/>
  <c r="E15" i="1" s="1"/>
  <c r="E16" i="1" s="1"/>
  <c r="E17" i="1" s="1"/>
  <c r="E18" i="1" s="1"/>
  <c r="E19" i="1" s="1"/>
  <c r="E20" i="1" s="1"/>
  <c r="E21" i="1" s="1"/>
  <c r="E22" i="1" s="1"/>
  <c r="E23" i="1" s="1"/>
  <c r="E24" i="1" s="1"/>
  <c r="E25" i="1" s="1"/>
  <c r="E26" i="1" s="1"/>
  <c r="E27" i="1" s="1"/>
  <c r="E28" i="1" s="1"/>
  <c r="E29" i="1" s="1"/>
  <c r="E30" i="1" s="1"/>
  <c r="E31" i="1" s="1"/>
  <c r="E32" i="1" s="1"/>
  <c r="E33" i="1" s="1"/>
  <c r="E34" i="1" s="1"/>
  <c r="E35" i="1" s="1"/>
  <c r="E36" i="1" s="1"/>
  <c r="E37" i="1" s="1"/>
  <c r="E38" i="1" s="1"/>
  <c r="E39" i="1" s="1"/>
  <c r="E40" i="1" s="1"/>
  <c r="E41" i="1" s="1"/>
  <c r="E42" i="1" s="1"/>
  <c r="E43" i="1" s="1"/>
  <c r="E44" i="1" s="1"/>
  <c r="E45" i="1" s="1"/>
  <c r="E46" i="1" s="1"/>
  <c r="E47" i="1" s="1"/>
  <c r="E48" i="1" s="1"/>
  <c r="E49" i="1" s="1"/>
  <c r="E50" i="1" s="1"/>
  <c r="E51" i="1" s="1"/>
  <c r="E52" i="1" s="1"/>
  <c r="E53" i="1" s="1"/>
  <c r="E54" i="1" s="1"/>
  <c r="E55" i="1" s="1"/>
  <c r="E56" i="1" s="1"/>
  <c r="E57" i="1" s="1"/>
  <c r="E58" i="1" s="1"/>
  <c r="E59" i="1" s="1"/>
  <c r="E60" i="1" s="1"/>
  <c r="E61" i="1" s="1"/>
  <c r="E62" i="1" s="1"/>
  <c r="E63" i="1" s="1"/>
  <c r="E64" i="1" s="1"/>
  <c r="E65" i="1" s="1"/>
  <c r="E66" i="1" s="1"/>
  <c r="E67" i="1" s="1"/>
  <c r="E68" i="1" s="1"/>
  <c r="E69" i="1" s="1"/>
  <c r="E70" i="1" s="1"/>
  <c r="E71" i="1" s="1"/>
  <c r="E72" i="1" s="1"/>
  <c r="E73" i="1" s="1"/>
  <c r="E74" i="1" s="1"/>
  <c r="E75" i="1" s="1"/>
  <c r="E76" i="1" s="1"/>
  <c r="E77" i="1" s="1"/>
  <c r="E78" i="1" s="1"/>
  <c r="E79" i="1" s="1"/>
  <c r="E80" i="1" s="1"/>
  <c r="E81" i="1" s="1"/>
  <c r="E82" i="1" s="1"/>
  <c r="E83" i="1" s="1"/>
  <c r="E84" i="1" s="1"/>
  <c r="E85" i="1" s="1"/>
  <c r="E86" i="1" s="1"/>
  <c r="E87" i="1" s="1"/>
  <c r="E88" i="1" s="1"/>
  <c r="E89" i="1" s="1"/>
  <c r="E90" i="1" s="1"/>
  <c r="E91" i="1" s="1"/>
  <c r="E92" i="1" s="1"/>
  <c r="E93" i="1" s="1"/>
  <c r="E94" i="1" s="1"/>
  <c r="E95" i="1" s="1"/>
  <c r="E96" i="1" s="1"/>
  <c r="E97" i="1" s="1"/>
  <c r="E98" i="1" s="1"/>
  <c r="E99" i="1" s="1"/>
  <c r="E100" i="1" s="1"/>
  <c r="E101" i="1" s="1"/>
  <c r="E102" i="1" s="1"/>
  <c r="E103" i="1" s="1"/>
  <c r="E104" i="1" s="1"/>
  <c r="E105" i="1" s="1"/>
  <c r="E106" i="1" s="1"/>
  <c r="E107" i="1" s="1"/>
  <c r="E108" i="1" s="1"/>
  <c r="K11" i="2"/>
  <c r="H11" i="2"/>
  <c r="M10" i="2"/>
  <c r="K10" i="2"/>
  <c r="H10" i="2"/>
  <c r="N9" i="2"/>
  <c r="K9" i="2"/>
  <c r="H9" i="2"/>
  <c r="D10" i="2"/>
  <c r="AB69" i="1"/>
  <c r="AD69" i="1"/>
  <c r="AE69" i="1" s="1"/>
  <c r="AB70" i="1"/>
  <c r="AC70" i="1" s="1"/>
  <c r="AJ70" i="1" s="1"/>
  <c r="F76" i="1" s="1"/>
  <c r="AD70" i="1"/>
  <c r="AE70" i="1" s="1"/>
  <c r="AB71" i="1"/>
  <c r="AC71" i="1"/>
  <c r="AD71" i="1"/>
  <c r="AE71" i="1" s="1"/>
  <c r="AB72" i="1"/>
  <c r="AD72" i="1"/>
  <c r="AE72" i="1" s="1"/>
  <c r="AB73" i="1"/>
  <c r="AC73" i="1" s="1"/>
  <c r="AD73" i="1"/>
  <c r="AE73" i="1" s="1"/>
  <c r="AB74" i="1"/>
  <c r="AC74" i="1" s="1"/>
  <c r="AD74" i="1"/>
  <c r="AE74" i="1" s="1"/>
  <c r="AB75" i="1"/>
  <c r="AC75" i="1" s="1"/>
  <c r="AJ75" i="1" s="1"/>
  <c r="F81" i="1" s="1"/>
  <c r="AD75" i="1"/>
  <c r="AE75" i="1" s="1"/>
  <c r="AB76" i="1"/>
  <c r="AC76" i="1" s="1"/>
  <c r="AD76" i="1"/>
  <c r="AE76" i="1" s="1"/>
  <c r="AB77" i="1"/>
  <c r="AC77" i="1" s="1"/>
  <c r="AJ77" i="1" s="1"/>
  <c r="AK77" i="1" s="1"/>
  <c r="AD77" i="1"/>
  <c r="AE77" i="1" s="1"/>
  <c r="AB78" i="1"/>
  <c r="AC78" i="1" s="1"/>
  <c r="AD78" i="1"/>
  <c r="AE78" i="1" s="1"/>
  <c r="AB79" i="1"/>
  <c r="AC79" i="1"/>
  <c r="AD79" i="1"/>
  <c r="AE79" i="1" s="1"/>
  <c r="AB80" i="1"/>
  <c r="AC80" i="1" s="1"/>
  <c r="AJ80" i="1" s="1"/>
  <c r="F86" i="1" s="1"/>
  <c r="AD80" i="1"/>
  <c r="AE80" i="1" s="1"/>
  <c r="AB81" i="1"/>
  <c r="AC81" i="1" s="1"/>
  <c r="AJ81" i="1" s="1"/>
  <c r="AK81" i="1" s="1"/>
  <c r="AD81" i="1"/>
  <c r="AE81" i="1" s="1"/>
  <c r="AB82" i="1"/>
  <c r="AC82" i="1" s="1"/>
  <c r="AD82" i="1"/>
  <c r="AE82" i="1" s="1"/>
  <c r="AB83" i="1"/>
  <c r="AC83" i="1" s="1"/>
  <c r="AD83" i="1"/>
  <c r="AE83" i="1" s="1"/>
  <c r="AB84" i="1"/>
  <c r="AC84" i="1" s="1"/>
  <c r="AD84" i="1"/>
  <c r="AE84" i="1" s="1"/>
  <c r="AB85" i="1"/>
  <c r="AC85" i="1" s="1"/>
  <c r="AD85" i="1"/>
  <c r="AE85" i="1" s="1"/>
  <c r="AB86" i="1"/>
  <c r="AC86" i="1"/>
  <c r="AD86" i="1"/>
  <c r="AE86" i="1" s="1"/>
  <c r="AB87" i="1"/>
  <c r="AC87" i="1" s="1"/>
  <c r="AD87" i="1"/>
  <c r="AE87" i="1" s="1"/>
  <c r="AB88" i="1"/>
  <c r="AC88" i="1" s="1"/>
  <c r="AJ88" i="1" s="1"/>
  <c r="F94" i="1" s="1"/>
  <c r="AD88" i="1"/>
  <c r="AE88" i="1" s="1"/>
  <c r="AB89" i="1"/>
  <c r="AD89" i="1"/>
  <c r="AE89" i="1" s="1"/>
  <c r="AB90" i="1"/>
  <c r="AC90" i="1"/>
  <c r="AJ90" i="1" s="1"/>
  <c r="AK90" i="1" s="1"/>
  <c r="AD90" i="1"/>
  <c r="AE90" i="1" s="1"/>
  <c r="AB91" i="1"/>
  <c r="AD91" i="1"/>
  <c r="AE91" i="1" s="1"/>
  <c r="AB92" i="1"/>
  <c r="AC92" i="1"/>
  <c r="AD92" i="1"/>
  <c r="AE92" i="1" s="1"/>
  <c r="AB93" i="1"/>
  <c r="AC93" i="1" s="1"/>
  <c r="AD93" i="1"/>
  <c r="AE93" i="1" s="1"/>
  <c r="AB94" i="1"/>
  <c r="AC94" i="1" s="1"/>
  <c r="AD94" i="1"/>
  <c r="AE94" i="1" s="1"/>
  <c r="AB95" i="1"/>
  <c r="AC95" i="1" s="1"/>
  <c r="AD95" i="1"/>
  <c r="AE95" i="1" s="1"/>
  <c r="AB96" i="1"/>
  <c r="AC96" i="1" s="1"/>
  <c r="AD96" i="1"/>
  <c r="AE96" i="1" s="1"/>
  <c r="AB97" i="1"/>
  <c r="AC97" i="1" s="1"/>
  <c r="AD97" i="1"/>
  <c r="AE97" i="1" s="1"/>
  <c r="AB98" i="1"/>
  <c r="AC98" i="1"/>
  <c r="AD98" i="1"/>
  <c r="AE98" i="1" s="1"/>
  <c r="AB99" i="1"/>
  <c r="AC99" i="1"/>
  <c r="AJ99" i="1" s="1"/>
  <c r="F105" i="1" s="1"/>
  <c r="AD99" i="1"/>
  <c r="AE99" i="1" s="1"/>
  <c r="AB100" i="1"/>
  <c r="AC100" i="1" s="1"/>
  <c r="AD100" i="1"/>
  <c r="AE100" i="1" s="1"/>
  <c r="AB101" i="1"/>
  <c r="AC101" i="1" s="1"/>
  <c r="AD101" i="1"/>
  <c r="AE101" i="1" s="1"/>
  <c r="AB102" i="1"/>
  <c r="AC102" i="1" s="1"/>
  <c r="AD102" i="1"/>
  <c r="AE102" i="1" s="1"/>
  <c r="N5" i="7"/>
  <c r="N3" i="1"/>
  <c r="N4" i="1" s="1"/>
  <c r="U6" i="2"/>
  <c r="E11" i="2"/>
  <c r="D11" i="2"/>
  <c r="D9" i="2"/>
  <c r="D8" i="2"/>
  <c r="U7" i="2"/>
  <c r="V6" i="2"/>
  <c r="K6" i="2"/>
  <c r="V5" i="2"/>
  <c r="M5" i="2" s="1"/>
  <c r="U5" i="2"/>
  <c r="V4" i="2"/>
  <c r="K5" i="2" s="1"/>
  <c r="U4" i="2"/>
  <c r="V3" i="2"/>
  <c r="K4" i="2" s="1"/>
  <c r="V2" i="2"/>
  <c r="K3" i="2" s="1"/>
  <c r="AC2145" i="1"/>
  <c r="AC2144" i="1"/>
  <c r="AC2143" i="1"/>
  <c r="AC2142" i="1"/>
  <c r="AC2141" i="1"/>
  <c r="AC2140" i="1"/>
  <c r="AC2139" i="1"/>
  <c r="AC2138" i="1"/>
  <c r="AC2137" i="1"/>
  <c r="AC2136" i="1"/>
  <c r="AC2135" i="1"/>
  <c r="AC2134" i="1"/>
  <c r="AC2133" i="1"/>
  <c r="AC2132" i="1"/>
  <c r="AC2131" i="1"/>
  <c r="AC2130" i="1"/>
  <c r="AC2129" i="1"/>
  <c r="AC2128" i="1"/>
  <c r="AC2127" i="1"/>
  <c r="AC2126" i="1"/>
  <c r="AC2125" i="1"/>
  <c r="AA2128" i="1"/>
  <c r="AA2127" i="1"/>
  <c r="AA2126" i="1"/>
  <c r="AA2125" i="1"/>
  <c r="AC2120" i="1"/>
  <c r="AC2119" i="1"/>
  <c r="AC2118" i="1"/>
  <c r="AC2117" i="1"/>
  <c r="AC2116" i="1"/>
  <c r="AC2115" i="1"/>
  <c r="AC2109" i="1"/>
  <c r="AC2108" i="1"/>
  <c r="AC2107" i="1"/>
  <c r="AC2106" i="1"/>
  <c r="AC2105" i="1"/>
  <c r="AC2104" i="1"/>
  <c r="AC2103" i="1"/>
  <c r="AC2102" i="1"/>
  <c r="AC2101" i="1"/>
  <c r="AC2100" i="1"/>
  <c r="AC2099" i="1"/>
  <c r="AC2098" i="1"/>
  <c r="AC2097" i="1"/>
  <c r="AC2096" i="1"/>
  <c r="AC2095" i="1"/>
  <c r="AC2094" i="1"/>
  <c r="AC2093" i="1"/>
  <c r="AC2092" i="1"/>
  <c r="AC2091" i="1"/>
  <c r="AC2090" i="1"/>
  <c r="AC2089" i="1"/>
  <c r="AC2088" i="1"/>
  <c r="AC2087" i="1"/>
  <c r="AC2086" i="1"/>
  <c r="AC2085" i="1"/>
  <c r="AC2084" i="1"/>
  <c r="AC2083" i="1"/>
  <c r="AC2082" i="1"/>
  <c r="AC2081" i="1"/>
  <c r="AC2080" i="1"/>
  <c r="AC2079" i="1"/>
  <c r="AC2078" i="1"/>
  <c r="AC2077" i="1"/>
  <c r="AC2076" i="1"/>
  <c r="AC2067" i="1"/>
  <c r="AC2066" i="1"/>
  <c r="AC2065" i="1"/>
  <c r="AC2064" i="1"/>
  <c r="AC2063" i="1"/>
  <c r="AC2062" i="1"/>
  <c r="AC2061" i="1"/>
  <c r="AC2060" i="1"/>
  <c r="AC2059" i="1"/>
  <c r="AC2058" i="1"/>
  <c r="AC2057" i="1"/>
  <c r="AC2056" i="1"/>
  <c r="AC2055" i="1"/>
  <c r="AC2054" i="1"/>
  <c r="AC2053" i="1"/>
  <c r="AC2052" i="1"/>
  <c r="AC2051" i="1"/>
  <c r="AC2050" i="1"/>
  <c r="AC2049" i="1"/>
  <c r="AC2048" i="1"/>
  <c r="AC2047" i="1"/>
  <c r="AC2046" i="1"/>
  <c r="AC2045" i="1"/>
  <c r="AC2044" i="1"/>
  <c r="AC2043" i="1"/>
  <c r="AC2042" i="1"/>
  <c r="AC2041" i="1"/>
  <c r="AC2040" i="1"/>
  <c r="AC2039" i="1"/>
  <c r="AC2038" i="1"/>
  <c r="AC2037" i="1"/>
  <c r="AC2036" i="1"/>
  <c r="AC2035" i="1"/>
  <c r="AC2034" i="1"/>
  <c r="AC2033" i="1"/>
  <c r="AC2032" i="1"/>
  <c r="AC2031" i="1"/>
  <c r="AC2030" i="1"/>
  <c r="AC2029" i="1"/>
  <c r="AC2028" i="1"/>
  <c r="AC2027" i="1"/>
  <c r="AC2026" i="1"/>
  <c r="AC2025" i="1"/>
  <c r="AC2024" i="1"/>
  <c r="AC2023" i="1"/>
  <c r="AC2022" i="1"/>
  <c r="AC2021" i="1"/>
  <c r="AC2020" i="1"/>
  <c r="AC2019" i="1"/>
  <c r="AC2018" i="1"/>
  <c r="AC2017" i="1"/>
  <c r="AC2016" i="1"/>
  <c r="AC2015" i="1"/>
  <c r="AC2014" i="1"/>
  <c r="AC2013" i="1"/>
  <c r="AC2012" i="1"/>
  <c r="AC2011" i="1"/>
  <c r="AC2010" i="1"/>
  <c r="AC2009" i="1"/>
  <c r="AC2008" i="1"/>
  <c r="AC2007" i="1"/>
  <c r="AC2006" i="1"/>
  <c r="AC2005" i="1"/>
  <c r="AC2004" i="1"/>
  <c r="AC2003" i="1"/>
  <c r="AC2002" i="1"/>
  <c r="AC2001" i="1"/>
  <c r="AC2000" i="1"/>
  <c r="AC1999" i="1"/>
  <c r="AC1998" i="1"/>
  <c r="AC1997" i="1"/>
  <c r="AC1996" i="1"/>
  <c r="AC1995" i="1"/>
  <c r="AC1994" i="1"/>
  <c r="AC1993" i="1"/>
  <c r="AC1992" i="1"/>
  <c r="AC1991" i="1"/>
  <c r="AC1990" i="1"/>
  <c r="AC1989" i="1"/>
  <c r="AC1988" i="1"/>
  <c r="AC1987" i="1"/>
  <c r="AC1986" i="1"/>
  <c r="AC1985" i="1"/>
  <c r="AC1984" i="1"/>
  <c r="AC1983" i="1"/>
  <c r="AC1982" i="1"/>
  <c r="AC1981" i="1"/>
  <c r="AC1980" i="1"/>
  <c r="AC1979" i="1"/>
  <c r="AC1978" i="1"/>
  <c r="AC1977" i="1"/>
  <c r="AC1976" i="1"/>
  <c r="AC1975" i="1"/>
  <c r="AC1974" i="1"/>
  <c r="AC1973" i="1"/>
  <c r="AC1972" i="1"/>
  <c r="AC1971" i="1"/>
  <c r="AC1970" i="1"/>
  <c r="AC1969" i="1"/>
  <c r="AC1968" i="1"/>
  <c r="AC1967" i="1"/>
  <c r="AC1966" i="1"/>
  <c r="AC1965" i="1"/>
  <c r="AC1964" i="1"/>
  <c r="AC1963" i="1"/>
  <c r="AC1962" i="1"/>
  <c r="AC1961" i="1"/>
  <c r="AC1960" i="1"/>
  <c r="AC1959" i="1"/>
  <c r="AC1958" i="1"/>
  <c r="AC1957" i="1"/>
  <c r="AC1956" i="1"/>
  <c r="AC1955" i="1"/>
  <c r="AC1954" i="1"/>
  <c r="AC1953" i="1"/>
  <c r="AC1952" i="1"/>
  <c r="AC1951" i="1"/>
  <c r="AC1950" i="1"/>
  <c r="AC1949" i="1"/>
  <c r="AC1948" i="1"/>
  <c r="AC1947" i="1"/>
  <c r="AC1946" i="1"/>
  <c r="AC1945" i="1"/>
  <c r="AC1944" i="1"/>
  <c r="AC1943" i="1"/>
  <c r="AC1942" i="1"/>
  <c r="AC1941" i="1"/>
  <c r="AC1940" i="1"/>
  <c r="AC1939" i="1"/>
  <c r="AC1938" i="1"/>
  <c r="AC1937" i="1"/>
  <c r="AC1936" i="1"/>
  <c r="AC1935" i="1"/>
  <c r="AC1934" i="1"/>
  <c r="AC1933" i="1"/>
  <c r="AC1932" i="1"/>
  <c r="AC1931" i="1"/>
  <c r="AC1930" i="1"/>
  <c r="AC1929" i="1"/>
  <c r="AC1928" i="1"/>
  <c r="AC1927" i="1"/>
  <c r="AC1926" i="1"/>
  <c r="AC1925" i="1"/>
  <c r="AC1924" i="1"/>
  <c r="AC1923" i="1"/>
  <c r="AC1922" i="1"/>
  <c r="AC1921" i="1"/>
  <c r="AC1920" i="1"/>
  <c r="AC1919" i="1"/>
  <c r="AC1918" i="1"/>
  <c r="AC1917" i="1"/>
  <c r="AC1916" i="1"/>
  <c r="AC1915" i="1"/>
  <c r="AC1914" i="1"/>
  <c r="AC1913" i="1"/>
  <c r="AC1912" i="1"/>
  <c r="AC1911" i="1"/>
  <c r="AC1910" i="1"/>
  <c r="AC1909" i="1"/>
  <c r="AC1908" i="1"/>
  <c r="AC1907" i="1"/>
  <c r="AC1906" i="1"/>
  <c r="AC1905" i="1"/>
  <c r="AC1904" i="1"/>
  <c r="AC1903" i="1"/>
  <c r="AC1902" i="1"/>
  <c r="AC1901" i="1"/>
  <c r="AC1900" i="1"/>
  <c r="AC1899" i="1"/>
  <c r="AC1898" i="1"/>
  <c r="AC1897" i="1"/>
  <c r="AC1896" i="1"/>
  <c r="AC1895" i="1"/>
  <c r="AC1894" i="1"/>
  <c r="AC1893" i="1"/>
  <c r="AC1892" i="1"/>
  <c r="AC1891" i="1"/>
  <c r="AC1890" i="1"/>
  <c r="AC1889" i="1"/>
  <c r="AC1888" i="1"/>
  <c r="AC1887" i="1"/>
  <c r="AC1886" i="1"/>
  <c r="AC1885" i="1"/>
  <c r="AC1884" i="1"/>
  <c r="AC1883" i="1"/>
  <c r="AC1882" i="1"/>
  <c r="AC1881" i="1"/>
  <c r="AC1880" i="1"/>
  <c r="AC1879" i="1"/>
  <c r="AC1878" i="1"/>
  <c r="AC1877" i="1"/>
  <c r="AC1876" i="1"/>
  <c r="AC1875" i="1"/>
  <c r="AC1874" i="1"/>
  <c r="AC1873" i="1"/>
  <c r="AC1872" i="1"/>
  <c r="AC1871" i="1"/>
  <c r="AC1870" i="1"/>
  <c r="AC1869" i="1"/>
  <c r="AC1868" i="1"/>
  <c r="AC1867" i="1"/>
  <c r="AC1866" i="1"/>
  <c r="AC1865" i="1"/>
  <c r="AC1864" i="1"/>
  <c r="AC1863" i="1"/>
  <c r="AC1862" i="1"/>
  <c r="AC1861" i="1"/>
  <c r="AC1860" i="1"/>
  <c r="AC1859" i="1"/>
  <c r="AC1858" i="1"/>
  <c r="AC1857" i="1"/>
  <c r="AC1856" i="1"/>
  <c r="AC1855" i="1"/>
  <c r="AC1854" i="1"/>
  <c r="AC1853" i="1"/>
  <c r="AC1852" i="1"/>
  <c r="AC1851" i="1"/>
  <c r="AC1850" i="1"/>
  <c r="AC1849" i="1"/>
  <c r="AC1848" i="1"/>
  <c r="AC1847" i="1"/>
  <c r="AC1846" i="1"/>
  <c r="AC1845" i="1"/>
  <c r="AC1844" i="1"/>
  <c r="AC1843" i="1"/>
  <c r="AC1842" i="1"/>
  <c r="AC1841" i="1"/>
  <c r="AC1840" i="1"/>
  <c r="AC1839" i="1"/>
  <c r="AC1838" i="1"/>
  <c r="AC1837" i="1"/>
  <c r="AC1836" i="1"/>
  <c r="AC1835" i="1"/>
  <c r="AC1834" i="1"/>
  <c r="AC1833" i="1"/>
  <c r="AC1832" i="1"/>
  <c r="AC1831" i="1"/>
  <c r="AC1830" i="1"/>
  <c r="AC1829" i="1"/>
  <c r="AC1828" i="1"/>
  <c r="AC1827" i="1"/>
  <c r="AC1826" i="1"/>
  <c r="AC1825" i="1"/>
  <c r="AC1824" i="1"/>
  <c r="AC1823" i="1"/>
  <c r="AC1822" i="1"/>
  <c r="AC1821" i="1"/>
  <c r="AC1820" i="1"/>
  <c r="AC1819" i="1"/>
  <c r="AC1818" i="1"/>
  <c r="AC1817" i="1"/>
  <c r="AC1816" i="1"/>
  <c r="AC1815" i="1"/>
  <c r="AC1814" i="1"/>
  <c r="AC1813" i="1"/>
  <c r="AC1812" i="1"/>
  <c r="AC1811" i="1"/>
  <c r="AC1810" i="1"/>
  <c r="AC1809" i="1"/>
  <c r="AC1808" i="1"/>
  <c r="AC1807" i="1"/>
  <c r="AC1806" i="1"/>
  <c r="AC1805" i="1"/>
  <c r="AC1804" i="1"/>
  <c r="AC1803" i="1"/>
  <c r="AC1802" i="1"/>
  <c r="AC1801" i="1"/>
  <c r="AC1800" i="1"/>
  <c r="AC1799" i="1"/>
  <c r="AC1798" i="1"/>
  <c r="AC1797" i="1"/>
  <c r="AC1796" i="1"/>
  <c r="AC1795" i="1"/>
  <c r="AC1794" i="1"/>
  <c r="AC1793" i="1"/>
  <c r="AC1792" i="1"/>
  <c r="AC1791" i="1"/>
  <c r="AC1790" i="1"/>
  <c r="AC1789" i="1"/>
  <c r="AC1788" i="1"/>
  <c r="AC1787" i="1"/>
  <c r="AC1786" i="1"/>
  <c r="AC1785" i="1"/>
  <c r="AC1784" i="1"/>
  <c r="AC1783" i="1"/>
  <c r="AC1782" i="1"/>
  <c r="AC1781" i="1"/>
  <c r="AC1780" i="1"/>
  <c r="AC1779" i="1"/>
  <c r="AC1778" i="1"/>
  <c r="AC1777" i="1"/>
  <c r="AC1776" i="1"/>
  <c r="AC1775" i="1"/>
  <c r="AC1774" i="1"/>
  <c r="AC1773" i="1"/>
  <c r="AC1772" i="1"/>
  <c r="AC1771" i="1"/>
  <c r="AC1770" i="1"/>
  <c r="AC1769" i="1"/>
  <c r="AC1768" i="1"/>
  <c r="AC1767" i="1"/>
  <c r="AC1766" i="1"/>
  <c r="AC1765" i="1"/>
  <c r="AC1764" i="1"/>
  <c r="AC1763" i="1"/>
  <c r="AC1762" i="1"/>
  <c r="AC1761" i="1"/>
  <c r="AC1760" i="1"/>
  <c r="AC1759" i="1"/>
  <c r="AC1758" i="1"/>
  <c r="AC1757" i="1"/>
  <c r="AC1756" i="1"/>
  <c r="AC1755" i="1"/>
  <c r="AC1754" i="1"/>
  <c r="AC1753" i="1"/>
  <c r="AC1752" i="1"/>
  <c r="AC1751" i="1"/>
  <c r="AC1750" i="1"/>
  <c r="AC1749" i="1"/>
  <c r="AC1748" i="1"/>
  <c r="AC1747" i="1"/>
  <c r="AC1746" i="1"/>
  <c r="AC1745" i="1"/>
  <c r="AC1744" i="1"/>
  <c r="AC1743" i="1"/>
  <c r="AC1742" i="1"/>
  <c r="AC1741" i="1"/>
  <c r="AC1740" i="1"/>
  <c r="AC1739" i="1"/>
  <c r="AC1738" i="1"/>
  <c r="AC1737" i="1"/>
  <c r="AC1736" i="1"/>
  <c r="AC1735" i="1"/>
  <c r="AC1734" i="1"/>
  <c r="AC1733" i="1"/>
  <c r="AC1732" i="1"/>
  <c r="AC1731" i="1"/>
  <c r="AC1730" i="1"/>
  <c r="AC1729" i="1"/>
  <c r="AC1728" i="1"/>
  <c r="AC1727" i="1"/>
  <c r="AC1726" i="1"/>
  <c r="AC1725" i="1"/>
  <c r="AC1724" i="1"/>
  <c r="AC1723" i="1"/>
  <c r="AC1722" i="1"/>
  <c r="AC1721" i="1"/>
  <c r="AC1720" i="1"/>
  <c r="AC1719" i="1"/>
  <c r="AC1718" i="1"/>
  <c r="AC1717" i="1"/>
  <c r="AC1716" i="1"/>
  <c r="AC1715" i="1"/>
  <c r="AC1714" i="1"/>
  <c r="AC1713" i="1"/>
  <c r="AC1712" i="1"/>
  <c r="AC1711" i="1"/>
  <c r="AC1710" i="1"/>
  <c r="AC1709" i="1"/>
  <c r="AC1708" i="1"/>
  <c r="AC1707" i="1"/>
  <c r="AC1706" i="1"/>
  <c r="AC1705" i="1"/>
  <c r="AC1704" i="1"/>
  <c r="AC1703" i="1"/>
  <c r="AC1702" i="1"/>
  <c r="AC1701" i="1"/>
  <c r="AC1700" i="1"/>
  <c r="AC1699" i="1"/>
  <c r="AC1698" i="1"/>
  <c r="AC1697" i="1"/>
  <c r="AC1696" i="1"/>
  <c r="AC1695" i="1"/>
  <c r="AC1694" i="1"/>
  <c r="AC1693" i="1"/>
  <c r="AC1692" i="1"/>
  <c r="AC1691" i="1"/>
  <c r="AC1690" i="1"/>
  <c r="AC1689" i="1"/>
  <c r="AC1688" i="1"/>
  <c r="AC1687" i="1"/>
  <c r="AC1686" i="1"/>
  <c r="AC1685" i="1"/>
  <c r="AC1684" i="1"/>
  <c r="AC1683" i="1"/>
  <c r="AC1682" i="1"/>
  <c r="AC1681" i="1"/>
  <c r="AC1680" i="1"/>
  <c r="AC1679" i="1"/>
  <c r="AC1678" i="1"/>
  <c r="AC1677" i="1"/>
  <c r="AC1676" i="1"/>
  <c r="AC1675" i="1"/>
  <c r="AC1674" i="1"/>
  <c r="AC1673" i="1"/>
  <c r="AC1672" i="1"/>
  <c r="AC1671" i="1"/>
  <c r="AC1670" i="1"/>
  <c r="AC1669" i="1"/>
  <c r="AC1668" i="1"/>
  <c r="AC1667" i="1"/>
  <c r="AC1666" i="1"/>
  <c r="AC1665" i="1"/>
  <c r="AC1664" i="1"/>
  <c r="AC1663" i="1"/>
  <c r="AC1662" i="1"/>
  <c r="AC1661" i="1"/>
  <c r="AC1660" i="1"/>
  <c r="AC1659" i="1"/>
  <c r="AC1658" i="1"/>
  <c r="AC1657" i="1"/>
  <c r="AC1656" i="1"/>
  <c r="AC1655" i="1"/>
  <c r="AC1654" i="1"/>
  <c r="AC1653" i="1"/>
  <c r="AC1652" i="1"/>
  <c r="AC1651" i="1"/>
  <c r="AC1650" i="1"/>
  <c r="AC1649" i="1"/>
  <c r="AC1648" i="1"/>
  <c r="AC1647" i="1"/>
  <c r="AC1646" i="1"/>
  <c r="AC1645" i="1"/>
  <c r="AC1644" i="1"/>
  <c r="AC1643" i="1"/>
  <c r="AC1642" i="1"/>
  <c r="AC1641" i="1"/>
  <c r="AC1640" i="1"/>
  <c r="AC1639" i="1"/>
  <c r="AC1638" i="1"/>
  <c r="AC1637" i="1"/>
  <c r="AC1636" i="1"/>
  <c r="AC1635" i="1"/>
  <c r="AC1634" i="1"/>
  <c r="AC1633" i="1"/>
  <c r="AC1632" i="1"/>
  <c r="AC1631" i="1"/>
  <c r="AC1630" i="1"/>
  <c r="AC1629" i="1"/>
  <c r="AC1628" i="1"/>
  <c r="AC1627" i="1"/>
  <c r="AC1626" i="1"/>
  <c r="AC1625" i="1"/>
  <c r="AC1624" i="1"/>
  <c r="AC1623" i="1"/>
  <c r="AC1622" i="1"/>
  <c r="AC1621" i="1"/>
  <c r="AC1620" i="1"/>
  <c r="AC1619" i="1"/>
  <c r="AC1618" i="1"/>
  <c r="AC1617" i="1"/>
  <c r="AC1616" i="1"/>
  <c r="AC1615" i="1"/>
  <c r="AC1614" i="1"/>
  <c r="AC1613" i="1"/>
  <c r="AC1612" i="1"/>
  <c r="AC1611" i="1"/>
  <c r="AC1610" i="1"/>
  <c r="AC1609" i="1"/>
  <c r="AC1608" i="1"/>
  <c r="AC1607" i="1"/>
  <c r="AC1606" i="1"/>
  <c r="AC1605" i="1"/>
  <c r="AC1604" i="1"/>
  <c r="AC1603" i="1"/>
  <c r="AC1602" i="1"/>
  <c r="AC1601" i="1"/>
  <c r="AC1600" i="1"/>
  <c r="AC1599" i="1"/>
  <c r="AC1598" i="1"/>
  <c r="AC1597" i="1"/>
  <c r="AC1596" i="1"/>
  <c r="AC1595" i="1"/>
  <c r="AC1594" i="1"/>
  <c r="AC1593" i="1"/>
  <c r="AC1592" i="1"/>
  <c r="AC1591" i="1"/>
  <c r="AC1590" i="1"/>
  <c r="AC1589" i="1"/>
  <c r="AC1588" i="1"/>
  <c r="AC1587" i="1"/>
  <c r="AC1586" i="1"/>
  <c r="AC1585" i="1"/>
  <c r="AC1584" i="1"/>
  <c r="AC1583" i="1"/>
  <c r="AC1582" i="1"/>
  <c r="AC1581" i="1"/>
  <c r="AC1580" i="1"/>
  <c r="AC1579" i="1"/>
  <c r="AC1578" i="1"/>
  <c r="AC1577" i="1"/>
  <c r="AC1576" i="1"/>
  <c r="AC1575" i="1"/>
  <c r="AC1574" i="1"/>
  <c r="AC1573" i="1"/>
  <c r="AC1572" i="1"/>
  <c r="AC1571" i="1"/>
  <c r="AC1570" i="1"/>
  <c r="AC1569" i="1"/>
  <c r="AC1568" i="1"/>
  <c r="AC1567" i="1"/>
  <c r="AC1566" i="1"/>
  <c r="AC1565" i="1"/>
  <c r="AC1564" i="1"/>
  <c r="AC1563" i="1"/>
  <c r="AC1562" i="1"/>
  <c r="AC1561" i="1"/>
  <c r="AC1560" i="1"/>
  <c r="AC1559" i="1"/>
  <c r="AC1558" i="1"/>
  <c r="AC1557" i="1"/>
  <c r="AC1556" i="1"/>
  <c r="AC1555" i="1"/>
  <c r="AC1554" i="1"/>
  <c r="AC1553" i="1"/>
  <c r="AC1552" i="1"/>
  <c r="AC1551" i="1"/>
  <c r="AC1550" i="1"/>
  <c r="AC1549" i="1"/>
  <c r="AC1548" i="1"/>
  <c r="AC1547" i="1"/>
  <c r="AC1546" i="1"/>
  <c r="AC1545" i="1"/>
  <c r="AC1544" i="1"/>
  <c r="AC1543" i="1"/>
  <c r="AC1542" i="1"/>
  <c r="AC1541" i="1"/>
  <c r="AC1540" i="1"/>
  <c r="AC1539" i="1"/>
  <c r="AC1538" i="1"/>
  <c r="AC1537" i="1"/>
  <c r="AC1536" i="1"/>
  <c r="AC1535" i="1"/>
  <c r="AC1534" i="1"/>
  <c r="AC1533" i="1"/>
  <c r="AC1532" i="1"/>
  <c r="AC1531" i="1"/>
  <c r="AC1530" i="1"/>
  <c r="AC1529" i="1"/>
  <c r="AC1528" i="1"/>
  <c r="AC1527" i="1"/>
  <c r="AC1526" i="1"/>
  <c r="AC1525" i="1"/>
  <c r="AC1524" i="1"/>
  <c r="AC1523" i="1"/>
  <c r="AC1522" i="1"/>
  <c r="AC1521" i="1"/>
  <c r="AC1520" i="1"/>
  <c r="AC1519" i="1"/>
  <c r="AC1518" i="1"/>
  <c r="AC1517" i="1"/>
  <c r="AC1516" i="1"/>
  <c r="AC1515" i="1"/>
  <c r="AC1514" i="1"/>
  <c r="AC1513" i="1"/>
  <c r="AC1512" i="1"/>
  <c r="AC1511" i="1"/>
  <c r="AC1510" i="1"/>
  <c r="AC1509" i="1"/>
  <c r="AC1508" i="1"/>
  <c r="AC1507" i="1"/>
  <c r="AC1506" i="1"/>
  <c r="AC1505" i="1"/>
  <c r="AC1504" i="1"/>
  <c r="AC1503" i="1"/>
  <c r="AC1502" i="1"/>
  <c r="AC1501" i="1"/>
  <c r="AC1500" i="1"/>
  <c r="AC1499" i="1"/>
  <c r="AC1498" i="1"/>
  <c r="AC1497" i="1"/>
  <c r="AC1496" i="1"/>
  <c r="AC1495" i="1"/>
  <c r="AC1494" i="1"/>
  <c r="AC1493" i="1"/>
  <c r="AC1492" i="1"/>
  <c r="AC1491" i="1"/>
  <c r="AC1490" i="1"/>
  <c r="AC1489" i="1"/>
  <c r="AC1488" i="1"/>
  <c r="AC1487" i="1"/>
  <c r="AC1486" i="1"/>
  <c r="AC1485" i="1"/>
  <c r="AC1484" i="1"/>
  <c r="AC1483" i="1"/>
  <c r="AC1482" i="1"/>
  <c r="AC1481" i="1"/>
  <c r="AC1480" i="1"/>
  <c r="AC1479" i="1"/>
  <c r="AC1478" i="1"/>
  <c r="AC1477" i="1"/>
  <c r="AC1476" i="1"/>
  <c r="AC1475" i="1"/>
  <c r="AC1474" i="1"/>
  <c r="AC1473" i="1"/>
  <c r="AC1472" i="1"/>
  <c r="AC1471" i="1"/>
  <c r="AC1470" i="1"/>
  <c r="AC1469" i="1"/>
  <c r="AC1468" i="1"/>
  <c r="AC1467" i="1"/>
  <c r="AC1466" i="1"/>
  <c r="AC1465" i="1"/>
  <c r="AC1464" i="1"/>
  <c r="AC1463" i="1"/>
  <c r="AC1462" i="1"/>
  <c r="AC1461" i="1"/>
  <c r="AC1460" i="1"/>
  <c r="AC1459" i="1"/>
  <c r="AC1458" i="1"/>
  <c r="AC1457" i="1"/>
  <c r="AC1456" i="1"/>
  <c r="AC1455" i="1"/>
  <c r="AC1454" i="1"/>
  <c r="AC1453" i="1"/>
  <c r="AC1452" i="1"/>
  <c r="AC1451" i="1"/>
  <c r="AC1450" i="1"/>
  <c r="AC1449" i="1"/>
  <c r="AC1448" i="1"/>
  <c r="AC1447" i="1"/>
  <c r="AC1446" i="1"/>
  <c r="AC1445" i="1"/>
  <c r="AC1444" i="1"/>
  <c r="AC1443" i="1"/>
  <c r="AC1442" i="1"/>
  <c r="AC1441" i="1"/>
  <c r="AC1440" i="1"/>
  <c r="AC1439" i="1"/>
  <c r="AC1438" i="1"/>
  <c r="AC1437" i="1"/>
  <c r="AC1436" i="1"/>
  <c r="AC1435" i="1"/>
  <c r="AC1434" i="1"/>
  <c r="AC1433" i="1"/>
  <c r="AC1432" i="1"/>
  <c r="AC1431" i="1"/>
  <c r="AC1430" i="1"/>
  <c r="AC1429" i="1"/>
  <c r="AC1428" i="1"/>
  <c r="AC1427" i="1"/>
  <c r="AC1426" i="1"/>
  <c r="AC1425" i="1"/>
  <c r="AC1424" i="1"/>
  <c r="AC1423" i="1"/>
  <c r="AC1422" i="1"/>
  <c r="AC1421" i="1"/>
  <c r="AC1420" i="1"/>
  <c r="AC1419" i="1"/>
  <c r="AC1418" i="1"/>
  <c r="AC1417" i="1"/>
  <c r="AC1416" i="1"/>
  <c r="AC1415" i="1"/>
  <c r="AC1414" i="1"/>
  <c r="AC1413" i="1"/>
  <c r="AC1412" i="1"/>
  <c r="AC1411" i="1"/>
  <c r="AC1410" i="1"/>
  <c r="AC1409" i="1"/>
  <c r="AC1408" i="1"/>
  <c r="AC1407" i="1"/>
  <c r="AC1406" i="1"/>
  <c r="AC1405" i="1"/>
  <c r="AC1404" i="1"/>
  <c r="AC1403" i="1"/>
  <c r="AC1402" i="1"/>
  <c r="AC1401" i="1"/>
  <c r="AC1400" i="1"/>
  <c r="AC1399" i="1"/>
  <c r="AC1398" i="1"/>
  <c r="AC1397" i="1"/>
  <c r="AC1396" i="1"/>
  <c r="AC1395" i="1"/>
  <c r="AC1394" i="1"/>
  <c r="AC1393" i="1"/>
  <c r="AC1392" i="1"/>
  <c r="AC1391" i="1"/>
  <c r="AC1390" i="1"/>
  <c r="AC1389" i="1"/>
  <c r="AC1388" i="1"/>
  <c r="AC1387" i="1"/>
  <c r="AC1386" i="1"/>
  <c r="AC1385" i="1"/>
  <c r="AC1384" i="1"/>
  <c r="AC1383" i="1"/>
  <c r="AC1382" i="1"/>
  <c r="AC1381" i="1"/>
  <c r="AC1380" i="1"/>
  <c r="AC1379" i="1"/>
  <c r="AC1378" i="1"/>
  <c r="AC1377" i="1"/>
  <c r="AC1376" i="1"/>
  <c r="AC1375" i="1"/>
  <c r="AC1374" i="1"/>
  <c r="AC1373" i="1"/>
  <c r="AC1372" i="1"/>
  <c r="AC1371" i="1"/>
  <c r="AC1370" i="1"/>
  <c r="AC1369" i="1"/>
  <c r="AC1368" i="1"/>
  <c r="AC1367" i="1"/>
  <c r="AC1366" i="1"/>
  <c r="AC1365" i="1"/>
  <c r="AC1364" i="1"/>
  <c r="AC1363" i="1"/>
  <c r="AC1362" i="1"/>
  <c r="AC1361" i="1"/>
  <c r="AC1360" i="1"/>
  <c r="AC1359" i="1"/>
  <c r="AC1358" i="1"/>
  <c r="AC1357" i="1"/>
  <c r="AC1356" i="1"/>
  <c r="AC1355" i="1"/>
  <c r="AC1354" i="1"/>
  <c r="AC1353" i="1"/>
  <c r="AC1352" i="1"/>
  <c r="AC1351" i="1"/>
  <c r="AC1350" i="1"/>
  <c r="AC1349" i="1"/>
  <c r="AC1348" i="1"/>
  <c r="AC1347" i="1"/>
  <c r="AC1346" i="1"/>
  <c r="AC1345" i="1"/>
  <c r="AC1344" i="1"/>
  <c r="AC1343" i="1"/>
  <c r="AC1342" i="1"/>
  <c r="AC1341" i="1"/>
  <c r="AC1340" i="1"/>
  <c r="AC1339" i="1"/>
  <c r="AC1338" i="1"/>
  <c r="AC1337" i="1"/>
  <c r="AC1336" i="1"/>
  <c r="AC1335" i="1"/>
  <c r="AC1334" i="1"/>
  <c r="AC1333" i="1"/>
  <c r="AC1332" i="1"/>
  <c r="AC1331" i="1"/>
  <c r="AC1330" i="1"/>
  <c r="AC1329" i="1"/>
  <c r="AC1328" i="1"/>
  <c r="AC1327" i="1"/>
  <c r="AC1326" i="1"/>
  <c r="AC1325" i="1"/>
  <c r="AC1324" i="1"/>
  <c r="AC1323" i="1"/>
  <c r="AC1322" i="1"/>
  <c r="AC1321" i="1"/>
  <c r="AC1320" i="1"/>
  <c r="AC1319" i="1"/>
  <c r="AC1318" i="1"/>
  <c r="AC1317" i="1"/>
  <c r="AC1316" i="1"/>
  <c r="AC1315" i="1"/>
  <c r="AC1314" i="1"/>
  <c r="AC1313" i="1"/>
  <c r="AC1312" i="1"/>
  <c r="AC1311" i="1"/>
  <c r="AC1310" i="1"/>
  <c r="AC1309" i="1"/>
  <c r="AC1308" i="1"/>
  <c r="AC1307" i="1"/>
  <c r="AC1306" i="1"/>
  <c r="AC1305" i="1"/>
  <c r="AC1304" i="1"/>
  <c r="AC1303" i="1"/>
  <c r="AC1302" i="1"/>
  <c r="AC1301" i="1"/>
  <c r="AC1300" i="1"/>
  <c r="AC1299" i="1"/>
  <c r="AC1298" i="1"/>
  <c r="AC1297" i="1"/>
  <c r="AC1296" i="1"/>
  <c r="AC1295" i="1"/>
  <c r="AC1294" i="1"/>
  <c r="AC1293" i="1"/>
  <c r="AC1292" i="1"/>
  <c r="AC1291" i="1"/>
  <c r="AC1290" i="1"/>
  <c r="AC1289" i="1"/>
  <c r="AC1288" i="1"/>
  <c r="AC1287" i="1"/>
  <c r="AC1286" i="1"/>
  <c r="AC1285" i="1"/>
  <c r="AC1284" i="1"/>
  <c r="AC1283" i="1"/>
  <c r="AC1282" i="1"/>
  <c r="AC1281" i="1"/>
  <c r="AC1280" i="1"/>
  <c r="AC1279" i="1"/>
  <c r="AC1278" i="1"/>
  <c r="AC1277" i="1"/>
  <c r="AC1276" i="1"/>
  <c r="AC1275" i="1"/>
  <c r="AC1274" i="1"/>
  <c r="AC1273" i="1"/>
  <c r="AC1272" i="1"/>
  <c r="AC1271" i="1"/>
  <c r="AC1270" i="1"/>
  <c r="AC1269" i="1"/>
  <c r="AC1268" i="1"/>
  <c r="AC1267" i="1"/>
  <c r="AC1266" i="1"/>
  <c r="AC1265" i="1"/>
  <c r="AC1264" i="1"/>
  <c r="AC1263" i="1"/>
  <c r="AC1262" i="1"/>
  <c r="AC1261" i="1"/>
  <c r="AC1260" i="1"/>
  <c r="AC1259" i="1"/>
  <c r="AC1258" i="1"/>
  <c r="AC1257" i="1"/>
  <c r="AC1256" i="1"/>
  <c r="AC1255" i="1"/>
  <c r="AC1254" i="1"/>
  <c r="AC1253" i="1"/>
  <c r="AC1252" i="1"/>
  <c r="AC1251" i="1"/>
  <c r="AC1250" i="1"/>
  <c r="AC1249" i="1"/>
  <c r="AC1248" i="1"/>
  <c r="AC1247" i="1"/>
  <c r="AC1246" i="1"/>
  <c r="AC1245" i="1"/>
  <c r="AC1244" i="1"/>
  <c r="AC1243" i="1"/>
  <c r="AC1242" i="1"/>
  <c r="AC1241" i="1"/>
  <c r="AC1240" i="1"/>
  <c r="AC1239" i="1"/>
  <c r="AC1238" i="1"/>
  <c r="AC1237" i="1"/>
  <c r="AC1236" i="1"/>
  <c r="AC1235" i="1"/>
  <c r="AC1234" i="1"/>
  <c r="AC1233" i="1"/>
  <c r="AC1232" i="1"/>
  <c r="AC1231" i="1"/>
  <c r="AC1230" i="1"/>
  <c r="AC1229" i="1"/>
  <c r="AC1228" i="1"/>
  <c r="AC1227" i="1"/>
  <c r="AC1226" i="1"/>
  <c r="AC1225" i="1"/>
  <c r="AC1224" i="1"/>
  <c r="AC1223" i="1"/>
  <c r="AC1222" i="1"/>
  <c r="AC1221" i="1"/>
  <c r="AC1220" i="1"/>
  <c r="AC1219" i="1"/>
  <c r="AC1218" i="1"/>
  <c r="AC1217" i="1"/>
  <c r="AC1216" i="1"/>
  <c r="AC1215" i="1"/>
  <c r="AC1214" i="1"/>
  <c r="AC1213" i="1"/>
  <c r="AC1212" i="1"/>
  <c r="AC1211" i="1"/>
  <c r="AC1210" i="1"/>
  <c r="AC1209" i="1"/>
  <c r="AC1208" i="1"/>
  <c r="AC1207" i="1"/>
  <c r="AC1206" i="1"/>
  <c r="AC1205" i="1"/>
  <c r="AC1204" i="1"/>
  <c r="AC1203" i="1"/>
  <c r="AC1202" i="1"/>
  <c r="AC1201" i="1"/>
  <c r="AC1200" i="1"/>
  <c r="AC1199" i="1"/>
  <c r="AC1198" i="1"/>
  <c r="AC1197" i="1"/>
  <c r="AC1196" i="1"/>
  <c r="AC1195" i="1"/>
  <c r="AC1194" i="1"/>
  <c r="AC1193" i="1"/>
  <c r="AC1192" i="1"/>
  <c r="AC1191" i="1"/>
  <c r="AC1190" i="1"/>
  <c r="AC1189" i="1"/>
  <c r="AC1188" i="1"/>
  <c r="AC1187" i="1"/>
  <c r="AC1186" i="1"/>
  <c r="AC1185" i="1"/>
  <c r="AC1184" i="1"/>
  <c r="AC1183" i="1"/>
  <c r="AC1182" i="1"/>
  <c r="AC1181" i="1"/>
  <c r="AC1180" i="1"/>
  <c r="AC1179" i="1"/>
  <c r="AC1178" i="1"/>
  <c r="AC1177" i="1"/>
  <c r="AC1176" i="1"/>
  <c r="AC1175" i="1"/>
  <c r="AC1174" i="1"/>
  <c r="AC1173" i="1"/>
  <c r="AC1172" i="1"/>
  <c r="AC1171" i="1"/>
  <c r="AC1170" i="1"/>
  <c r="AC1169" i="1"/>
  <c r="AC1168" i="1"/>
  <c r="AC1167" i="1"/>
  <c r="AC1166" i="1"/>
  <c r="AC1165" i="1"/>
  <c r="AC1164" i="1"/>
  <c r="AC1163" i="1"/>
  <c r="AC1162" i="1"/>
  <c r="AC1161" i="1"/>
  <c r="AC1160" i="1"/>
  <c r="AC1159" i="1"/>
  <c r="AC1158" i="1"/>
  <c r="AC1157" i="1"/>
  <c r="AC1156" i="1"/>
  <c r="AC1155" i="1"/>
  <c r="AC1154" i="1"/>
  <c r="AC1153" i="1"/>
  <c r="AC1152" i="1"/>
  <c r="AC1151" i="1"/>
  <c r="AC1150" i="1"/>
  <c r="AC1149" i="1"/>
  <c r="AC1148" i="1"/>
  <c r="AC1147" i="1"/>
  <c r="AC1146" i="1"/>
  <c r="AC1145" i="1"/>
  <c r="AC1144" i="1"/>
  <c r="AC1143" i="1"/>
  <c r="AC1142" i="1"/>
  <c r="AC1141" i="1"/>
  <c r="AC1140" i="1"/>
  <c r="AC1139" i="1"/>
  <c r="AC1138" i="1"/>
  <c r="AC1137" i="1"/>
  <c r="AC1136" i="1"/>
  <c r="AC1135" i="1"/>
  <c r="AC1134" i="1"/>
  <c r="AC1133" i="1"/>
  <c r="AC1132" i="1"/>
  <c r="AC1131" i="1"/>
  <c r="AC1130" i="1"/>
  <c r="AC1129" i="1"/>
  <c r="AC1128" i="1"/>
  <c r="AC1127" i="1"/>
  <c r="AC1126" i="1"/>
  <c r="AC1125" i="1"/>
  <c r="AC1124" i="1"/>
  <c r="AC1123" i="1"/>
  <c r="AC1122" i="1"/>
  <c r="AC1121" i="1"/>
  <c r="AC1120" i="1"/>
  <c r="AC1119" i="1"/>
  <c r="AC1118" i="1"/>
  <c r="AC1117" i="1"/>
  <c r="AC1116" i="1"/>
  <c r="AC1115" i="1"/>
  <c r="AC1114" i="1"/>
  <c r="AC1113" i="1"/>
  <c r="AC1112" i="1"/>
  <c r="AC1111" i="1"/>
  <c r="AC1110" i="1"/>
  <c r="AC1109" i="1"/>
  <c r="AC1108" i="1"/>
  <c r="AC1107" i="1"/>
  <c r="AC1106" i="1"/>
  <c r="AC1105" i="1"/>
  <c r="AC1104" i="1"/>
  <c r="AC1103" i="1"/>
  <c r="AC1102" i="1"/>
  <c r="AC1101" i="1"/>
  <c r="AC1100" i="1"/>
  <c r="AC1099" i="1"/>
  <c r="AC1098" i="1"/>
  <c r="AC1097" i="1"/>
  <c r="AC1096" i="1"/>
  <c r="AC1095" i="1"/>
  <c r="AC1094" i="1"/>
  <c r="AC1093" i="1"/>
  <c r="AC1092" i="1"/>
  <c r="AC1091" i="1"/>
  <c r="AC1090" i="1"/>
  <c r="AC1089" i="1"/>
  <c r="AC1088" i="1"/>
  <c r="AC1087" i="1"/>
  <c r="AC1086" i="1"/>
  <c r="AC1085" i="1"/>
  <c r="AC1084" i="1"/>
  <c r="AC1083" i="1"/>
  <c r="AC1082" i="1"/>
  <c r="AC1081" i="1"/>
  <c r="AC1080" i="1"/>
  <c r="AC1079" i="1"/>
  <c r="AC1078" i="1"/>
  <c r="AC1077" i="1"/>
  <c r="AC1076" i="1"/>
  <c r="AC1075" i="1"/>
  <c r="AC1074" i="1"/>
  <c r="AC1073" i="1"/>
  <c r="AC1072" i="1"/>
  <c r="AC1071" i="1"/>
  <c r="AC1070" i="1"/>
  <c r="AC1069" i="1"/>
  <c r="AC1068" i="1"/>
  <c r="AC1067" i="1"/>
  <c r="AC1066" i="1"/>
  <c r="AC1065" i="1"/>
  <c r="AC1064" i="1"/>
  <c r="AC1063" i="1"/>
  <c r="AC1062" i="1"/>
  <c r="AC1061" i="1"/>
  <c r="AC1060" i="1"/>
  <c r="AC1059" i="1"/>
  <c r="AC1058" i="1"/>
  <c r="AC1057" i="1"/>
  <c r="AC1056" i="1"/>
  <c r="AC1055" i="1"/>
  <c r="AC1054" i="1"/>
  <c r="AC1053" i="1"/>
  <c r="AC1052" i="1"/>
  <c r="AC1051" i="1"/>
  <c r="AC1050" i="1"/>
  <c r="AC1049" i="1"/>
  <c r="AC1048" i="1"/>
  <c r="AC1047" i="1"/>
  <c r="AC1046" i="1"/>
  <c r="AC1045" i="1"/>
  <c r="AC1044" i="1"/>
  <c r="AC1043" i="1"/>
  <c r="AC1042" i="1"/>
  <c r="AC1041" i="1"/>
  <c r="AC1040" i="1"/>
  <c r="AC1039" i="1"/>
  <c r="AC1038" i="1"/>
  <c r="AC1037" i="1"/>
  <c r="AC1036" i="1"/>
  <c r="AC1035" i="1"/>
  <c r="AC1034" i="1"/>
  <c r="AC1033" i="1"/>
  <c r="AC1032" i="1"/>
  <c r="AC1031" i="1"/>
  <c r="AC1030" i="1"/>
  <c r="AC1029" i="1"/>
  <c r="AC1028" i="1"/>
  <c r="AC1027" i="1"/>
  <c r="AC1026" i="1"/>
  <c r="AC1025" i="1"/>
  <c r="AC1024" i="1"/>
  <c r="AC1023" i="1"/>
  <c r="AC1022" i="1"/>
  <c r="AC1021" i="1"/>
  <c r="AC1020" i="1"/>
  <c r="AC1019" i="1"/>
  <c r="AC1018" i="1"/>
  <c r="AC1017" i="1"/>
  <c r="AC1016" i="1"/>
  <c r="AC1015" i="1"/>
  <c r="AC1014" i="1"/>
  <c r="AC1013" i="1"/>
  <c r="AC1012" i="1"/>
  <c r="AC1011" i="1"/>
  <c r="AC1010" i="1"/>
  <c r="AC1009" i="1"/>
  <c r="AC1008" i="1"/>
  <c r="AC1007" i="1"/>
  <c r="AC1006" i="1"/>
  <c r="AC1005" i="1"/>
  <c r="AC1004" i="1"/>
  <c r="AC1003" i="1"/>
  <c r="AC1002" i="1"/>
  <c r="AC1001" i="1"/>
  <c r="AC1000" i="1"/>
  <c r="AC999" i="1"/>
  <c r="AC998" i="1"/>
  <c r="AC997" i="1"/>
  <c r="AC996" i="1"/>
  <c r="AC995" i="1"/>
  <c r="AC994" i="1"/>
  <c r="AC993" i="1"/>
  <c r="AC992" i="1"/>
  <c r="AC991" i="1"/>
  <c r="AC990" i="1"/>
  <c r="AC989" i="1"/>
  <c r="AC988" i="1"/>
  <c r="AC987" i="1"/>
  <c r="AC986" i="1"/>
  <c r="AC985" i="1"/>
  <c r="AC984" i="1"/>
  <c r="AC983" i="1"/>
  <c r="AC982" i="1"/>
  <c r="AC981" i="1"/>
  <c r="AC980" i="1"/>
  <c r="AC979" i="1"/>
  <c r="AC978" i="1"/>
  <c r="AC977" i="1"/>
  <c r="AC976" i="1"/>
  <c r="AC975" i="1"/>
  <c r="AC974" i="1"/>
  <c r="AC973" i="1"/>
  <c r="AC972" i="1"/>
  <c r="AC971" i="1"/>
  <c r="AC970" i="1"/>
  <c r="AC969" i="1"/>
  <c r="AC968" i="1"/>
  <c r="AC967" i="1"/>
  <c r="AC966" i="1"/>
  <c r="AC965" i="1"/>
  <c r="AC964" i="1"/>
  <c r="AC963" i="1"/>
  <c r="AC962" i="1"/>
  <c r="AC961" i="1"/>
  <c r="AC960" i="1"/>
  <c r="AC959" i="1"/>
  <c r="AC958" i="1"/>
  <c r="AC957" i="1"/>
  <c r="AC956" i="1"/>
  <c r="AC955" i="1"/>
  <c r="AC954" i="1"/>
  <c r="AC953" i="1"/>
  <c r="AC952" i="1"/>
  <c r="AC951" i="1"/>
  <c r="AC950" i="1"/>
  <c r="AC949" i="1"/>
  <c r="AC948" i="1"/>
  <c r="AC947" i="1"/>
  <c r="AC946" i="1"/>
  <c r="AC945" i="1"/>
  <c r="AC944" i="1"/>
  <c r="AC943" i="1"/>
  <c r="AC942" i="1"/>
  <c r="AC941" i="1"/>
  <c r="AC940" i="1"/>
  <c r="AC939" i="1"/>
  <c r="AC938" i="1"/>
  <c r="AC937" i="1"/>
  <c r="AC936" i="1"/>
  <c r="AC935" i="1"/>
  <c r="AC934" i="1"/>
  <c r="AC933" i="1"/>
  <c r="AC932" i="1"/>
  <c r="AC931" i="1"/>
  <c r="AC930" i="1"/>
  <c r="AC929" i="1"/>
  <c r="AC928" i="1"/>
  <c r="AC927" i="1"/>
  <c r="AC926" i="1"/>
  <c r="AC925" i="1"/>
  <c r="AC924" i="1"/>
  <c r="AC923" i="1"/>
  <c r="AC922" i="1"/>
  <c r="AC921" i="1"/>
  <c r="AC920" i="1"/>
  <c r="AC919" i="1"/>
  <c r="AC918" i="1"/>
  <c r="AC917" i="1"/>
  <c r="AC916" i="1"/>
  <c r="AC915" i="1"/>
  <c r="AC914" i="1"/>
  <c r="AC913" i="1"/>
  <c r="AC912" i="1"/>
  <c r="AC911" i="1"/>
  <c r="AC910" i="1"/>
  <c r="AC909" i="1"/>
  <c r="AC908" i="1"/>
  <c r="AC907" i="1"/>
  <c r="AC906" i="1"/>
  <c r="AC905" i="1"/>
  <c r="AC904" i="1"/>
  <c r="AC903" i="1"/>
  <c r="AC902" i="1"/>
  <c r="AC901" i="1"/>
  <c r="AC900" i="1"/>
  <c r="AC899" i="1"/>
  <c r="AC898" i="1"/>
  <c r="AC897" i="1"/>
  <c r="AC896" i="1"/>
  <c r="AC895" i="1"/>
  <c r="AC894" i="1"/>
  <c r="AC893" i="1"/>
  <c r="AC892" i="1"/>
  <c r="AC891" i="1"/>
  <c r="AC890" i="1"/>
  <c r="AC889" i="1"/>
  <c r="AC888" i="1"/>
  <c r="AC887" i="1"/>
  <c r="AC886" i="1"/>
  <c r="AC885" i="1"/>
  <c r="AC884" i="1"/>
  <c r="AC883" i="1"/>
  <c r="AC882" i="1"/>
  <c r="AC881" i="1"/>
  <c r="AC880" i="1"/>
  <c r="AC879" i="1"/>
  <c r="AC878" i="1"/>
  <c r="AC877" i="1"/>
  <c r="AC876" i="1"/>
  <c r="AC875" i="1"/>
  <c r="AC874" i="1"/>
  <c r="AC873" i="1"/>
  <c r="AC872" i="1"/>
  <c r="AC871" i="1"/>
  <c r="AC870" i="1"/>
  <c r="AC869" i="1"/>
  <c r="AC868" i="1"/>
  <c r="AC867" i="1"/>
  <c r="AC866" i="1"/>
  <c r="AC865" i="1"/>
  <c r="AC864" i="1"/>
  <c r="AC863" i="1"/>
  <c r="AC862" i="1"/>
  <c r="AC861" i="1"/>
  <c r="AC860" i="1"/>
  <c r="AC859" i="1"/>
  <c r="AC858" i="1"/>
  <c r="AC857" i="1"/>
  <c r="AC856" i="1"/>
  <c r="AC855" i="1"/>
  <c r="AC854" i="1"/>
  <c r="AC853" i="1"/>
  <c r="AC852" i="1"/>
  <c r="AC851" i="1"/>
  <c r="AC850" i="1"/>
  <c r="AC849" i="1"/>
  <c r="AC848" i="1"/>
  <c r="AC847" i="1"/>
  <c r="AC846" i="1"/>
  <c r="AC845" i="1"/>
  <c r="AC844" i="1"/>
  <c r="AC843" i="1"/>
  <c r="AC842" i="1"/>
  <c r="AC841" i="1"/>
  <c r="AC840" i="1"/>
  <c r="AC839" i="1"/>
  <c r="AC838" i="1"/>
  <c r="AC837" i="1"/>
  <c r="AC836" i="1"/>
  <c r="AC835" i="1"/>
  <c r="AC834" i="1"/>
  <c r="AC833" i="1"/>
  <c r="AC832" i="1"/>
  <c r="AC831" i="1"/>
  <c r="AC830" i="1"/>
  <c r="AC829" i="1"/>
  <c r="AC828" i="1"/>
  <c r="AC827" i="1"/>
  <c r="AC826" i="1"/>
  <c r="AC825" i="1"/>
  <c r="AC824" i="1"/>
  <c r="AC823" i="1"/>
  <c r="AC822" i="1"/>
  <c r="AC821" i="1"/>
  <c r="AC820" i="1"/>
  <c r="AC819" i="1"/>
  <c r="AC818" i="1"/>
  <c r="AC817" i="1"/>
  <c r="AC816" i="1"/>
  <c r="AC815" i="1"/>
  <c r="AC814" i="1"/>
  <c r="AC813" i="1"/>
  <c r="AC812" i="1"/>
  <c r="AC811" i="1"/>
  <c r="AC810" i="1"/>
  <c r="AC809" i="1"/>
  <c r="AC808" i="1"/>
  <c r="AC807" i="1"/>
  <c r="AC806" i="1"/>
  <c r="AC805" i="1"/>
  <c r="AC804" i="1"/>
  <c r="AC803" i="1"/>
  <c r="AC802" i="1"/>
  <c r="AC801" i="1"/>
  <c r="AC800" i="1"/>
  <c r="AC799" i="1"/>
  <c r="AC798" i="1"/>
  <c r="AC797" i="1"/>
  <c r="AC796" i="1"/>
  <c r="AC795" i="1"/>
  <c r="AC794" i="1"/>
  <c r="AC793" i="1"/>
  <c r="AC792" i="1"/>
  <c r="AC791" i="1"/>
  <c r="AC790" i="1"/>
  <c r="AC789" i="1"/>
  <c r="AC788" i="1"/>
  <c r="AC787" i="1"/>
  <c r="AC786" i="1"/>
  <c r="AC785" i="1"/>
  <c r="AC784" i="1"/>
  <c r="AC783" i="1"/>
  <c r="AC782" i="1"/>
  <c r="AC781" i="1"/>
  <c r="AC780" i="1"/>
  <c r="AC779" i="1"/>
  <c r="AC778" i="1"/>
  <c r="AC777" i="1"/>
  <c r="AC776" i="1"/>
  <c r="AC775" i="1"/>
  <c r="AC774" i="1"/>
  <c r="AC773" i="1"/>
  <c r="AC772" i="1"/>
  <c r="AC771" i="1"/>
  <c r="AC770" i="1"/>
  <c r="AC769" i="1"/>
  <c r="AC768" i="1"/>
  <c r="AC767" i="1"/>
  <c r="AC766" i="1"/>
  <c r="AC765" i="1"/>
  <c r="AC764" i="1"/>
  <c r="AC763" i="1"/>
  <c r="AC762" i="1"/>
  <c r="AC761" i="1"/>
  <c r="AC760" i="1"/>
  <c r="AC759" i="1"/>
  <c r="AC758" i="1"/>
  <c r="AC757" i="1"/>
  <c r="AC756" i="1"/>
  <c r="AC755" i="1"/>
  <c r="AC754" i="1"/>
  <c r="AC753" i="1"/>
  <c r="AC752" i="1"/>
  <c r="AC751" i="1"/>
  <c r="AC750" i="1"/>
  <c r="AC749" i="1"/>
  <c r="AC748" i="1"/>
  <c r="AC747" i="1"/>
  <c r="AC746" i="1"/>
  <c r="AC745" i="1"/>
  <c r="AC744" i="1"/>
  <c r="AC743" i="1"/>
  <c r="AC742" i="1"/>
  <c r="AC741" i="1"/>
  <c r="AC740" i="1"/>
  <c r="AC739" i="1"/>
  <c r="AC738" i="1"/>
  <c r="AC737" i="1"/>
  <c r="AC736" i="1"/>
  <c r="AC735" i="1"/>
  <c r="AC734" i="1"/>
  <c r="AC733" i="1"/>
  <c r="AC732" i="1"/>
  <c r="AC731" i="1"/>
  <c r="AC730" i="1"/>
  <c r="AC729" i="1"/>
  <c r="AC728" i="1"/>
  <c r="AC727" i="1"/>
  <c r="AC726" i="1"/>
  <c r="AC725" i="1"/>
  <c r="AC724" i="1"/>
  <c r="AC723" i="1"/>
  <c r="AC722" i="1"/>
  <c r="AC721" i="1"/>
  <c r="AC720" i="1"/>
  <c r="AC719" i="1"/>
  <c r="AC718" i="1"/>
  <c r="AC717" i="1"/>
  <c r="AC716" i="1"/>
  <c r="AC715" i="1"/>
  <c r="AC714" i="1"/>
  <c r="AC713" i="1"/>
  <c r="AC712" i="1"/>
  <c r="AC711" i="1"/>
  <c r="AC710" i="1"/>
  <c r="AC709" i="1"/>
  <c r="AC708" i="1"/>
  <c r="AC707" i="1"/>
  <c r="AC706" i="1"/>
  <c r="AC705" i="1"/>
  <c r="AC704" i="1"/>
  <c r="AC703" i="1"/>
  <c r="AC702" i="1"/>
  <c r="AC701" i="1"/>
  <c r="AC700" i="1"/>
  <c r="AC699" i="1"/>
  <c r="AC698" i="1"/>
  <c r="AC697" i="1"/>
  <c r="AC696" i="1"/>
  <c r="AC695" i="1"/>
  <c r="AC694" i="1"/>
  <c r="AC693" i="1"/>
  <c r="AC692" i="1"/>
  <c r="AC691" i="1"/>
  <c r="AC690" i="1"/>
  <c r="AC689" i="1"/>
  <c r="AC688" i="1"/>
  <c r="AC687" i="1"/>
  <c r="AC686" i="1"/>
  <c r="AC685" i="1"/>
  <c r="AC684" i="1"/>
  <c r="AC683" i="1"/>
  <c r="AC682" i="1"/>
  <c r="AC681" i="1"/>
  <c r="AC680" i="1"/>
  <c r="AC679" i="1"/>
  <c r="AC678" i="1"/>
  <c r="AC677" i="1"/>
  <c r="AC676" i="1"/>
  <c r="AC675" i="1"/>
  <c r="AC674" i="1"/>
  <c r="AC673" i="1"/>
  <c r="AC672" i="1"/>
  <c r="AC671" i="1"/>
  <c r="AC670" i="1"/>
  <c r="AC669" i="1"/>
  <c r="AC668" i="1"/>
  <c r="AC667" i="1"/>
  <c r="AC666" i="1"/>
  <c r="AC665" i="1"/>
  <c r="AC664" i="1"/>
  <c r="AC663" i="1"/>
  <c r="AC662" i="1"/>
  <c r="AC661" i="1"/>
  <c r="AC660" i="1"/>
  <c r="AC659" i="1"/>
  <c r="AC658" i="1"/>
  <c r="AC657" i="1"/>
  <c r="AC656" i="1"/>
  <c r="AC655" i="1"/>
  <c r="AC654" i="1"/>
  <c r="AC653" i="1"/>
  <c r="AC652" i="1"/>
  <c r="AC651" i="1"/>
  <c r="AC650" i="1"/>
  <c r="AC649" i="1"/>
  <c r="AC648" i="1"/>
  <c r="AC647" i="1"/>
  <c r="AC646" i="1"/>
  <c r="AC645" i="1"/>
  <c r="AC644" i="1"/>
  <c r="AC643" i="1"/>
  <c r="AC642" i="1"/>
  <c r="AC641" i="1"/>
  <c r="AC640" i="1"/>
  <c r="AC639" i="1"/>
  <c r="AC638" i="1"/>
  <c r="AC637" i="1"/>
  <c r="AC636" i="1"/>
  <c r="AC635" i="1"/>
  <c r="AC634" i="1"/>
  <c r="AC633" i="1"/>
  <c r="AC632" i="1"/>
  <c r="AC631" i="1"/>
  <c r="AC630" i="1"/>
  <c r="AC629" i="1"/>
  <c r="AC628" i="1"/>
  <c r="AC627" i="1"/>
  <c r="AC626" i="1"/>
  <c r="AC625" i="1"/>
  <c r="AC624" i="1"/>
  <c r="AC623" i="1"/>
  <c r="AC622" i="1"/>
  <c r="AC621" i="1"/>
  <c r="AC620" i="1"/>
  <c r="AC619" i="1"/>
  <c r="AC618" i="1"/>
  <c r="AC617" i="1"/>
  <c r="AC616" i="1"/>
  <c r="AC615" i="1"/>
  <c r="AC614" i="1"/>
  <c r="AC613" i="1"/>
  <c r="AC612" i="1"/>
  <c r="AC611" i="1"/>
  <c r="AC610" i="1"/>
  <c r="AC609" i="1"/>
  <c r="AC608" i="1"/>
  <c r="AC607" i="1"/>
  <c r="AC606" i="1"/>
  <c r="AC605" i="1"/>
  <c r="AC604" i="1"/>
  <c r="AC603" i="1"/>
  <c r="AC602" i="1"/>
  <c r="AC601" i="1"/>
  <c r="AC600" i="1"/>
  <c r="AC599" i="1"/>
  <c r="AC598" i="1"/>
  <c r="AC597" i="1"/>
  <c r="AC596" i="1"/>
  <c r="AC595" i="1"/>
  <c r="AC594" i="1"/>
  <c r="AC593" i="1"/>
  <c r="AC592" i="1"/>
  <c r="AC591" i="1"/>
  <c r="AC590" i="1"/>
  <c r="AC589" i="1"/>
  <c r="AC588" i="1"/>
  <c r="AC587" i="1"/>
  <c r="AC586" i="1"/>
  <c r="AC585" i="1"/>
  <c r="AC584" i="1"/>
  <c r="AC583" i="1"/>
  <c r="AC582" i="1"/>
  <c r="AC581" i="1"/>
  <c r="AC580" i="1"/>
  <c r="AC579" i="1"/>
  <c r="AC578" i="1"/>
  <c r="AC577" i="1"/>
  <c r="AC576" i="1"/>
  <c r="AC575" i="1"/>
  <c r="AC574" i="1"/>
  <c r="AC573" i="1"/>
  <c r="AC572" i="1"/>
  <c r="AC571" i="1"/>
  <c r="AC570" i="1"/>
  <c r="AC569" i="1"/>
  <c r="AC568" i="1"/>
  <c r="AC567" i="1"/>
  <c r="AC566" i="1"/>
  <c r="AC565" i="1"/>
  <c r="AC564" i="1"/>
  <c r="AC563" i="1"/>
  <c r="AC562" i="1"/>
  <c r="AC561" i="1"/>
  <c r="AC560" i="1"/>
  <c r="AC559" i="1"/>
  <c r="AC558" i="1"/>
  <c r="AC557" i="1"/>
  <c r="AC556" i="1"/>
  <c r="AC555" i="1"/>
  <c r="AC554" i="1"/>
  <c r="AC553" i="1"/>
  <c r="AC552" i="1"/>
  <c r="AC551" i="1"/>
  <c r="AC550" i="1"/>
  <c r="AC549" i="1"/>
  <c r="AC548" i="1"/>
  <c r="AC547" i="1"/>
  <c r="AC546" i="1"/>
  <c r="AC545" i="1"/>
  <c r="AC544" i="1"/>
  <c r="AC543" i="1"/>
  <c r="AC542" i="1"/>
  <c r="AC541" i="1"/>
  <c r="AC540" i="1"/>
  <c r="AC539" i="1"/>
  <c r="AC538" i="1"/>
  <c r="AC537" i="1"/>
  <c r="AC536" i="1"/>
  <c r="AC535" i="1"/>
  <c r="AC534" i="1"/>
  <c r="AC533" i="1"/>
  <c r="AC532" i="1"/>
  <c r="AC531" i="1"/>
  <c r="AC530" i="1"/>
  <c r="AC529" i="1"/>
  <c r="AC528" i="1"/>
  <c r="AC527" i="1"/>
  <c r="AC526" i="1"/>
  <c r="AC525" i="1"/>
  <c r="AC524" i="1"/>
  <c r="AC523" i="1"/>
  <c r="AC522" i="1"/>
  <c r="AC521" i="1"/>
  <c r="AC520" i="1"/>
  <c r="AC519" i="1"/>
  <c r="AC518" i="1"/>
  <c r="AC517" i="1"/>
  <c r="AC516" i="1"/>
  <c r="AC515" i="1"/>
  <c r="AC514" i="1"/>
  <c r="AC513" i="1"/>
  <c r="AC512" i="1"/>
  <c r="AC511" i="1"/>
  <c r="AC510" i="1"/>
  <c r="AC509" i="1"/>
  <c r="AC508" i="1"/>
  <c r="AC507" i="1"/>
  <c r="AC506" i="1"/>
  <c r="AC505" i="1"/>
  <c r="AC504" i="1"/>
  <c r="AC503" i="1"/>
  <c r="AC502" i="1"/>
  <c r="AC501" i="1"/>
  <c r="AC500" i="1"/>
  <c r="AC499" i="1"/>
  <c r="AC498" i="1"/>
  <c r="AC497" i="1"/>
  <c r="AC496" i="1"/>
  <c r="AC495" i="1"/>
  <c r="AC494" i="1"/>
  <c r="AC493" i="1"/>
  <c r="AC492" i="1"/>
  <c r="AC491" i="1"/>
  <c r="AC490" i="1"/>
  <c r="AC489" i="1"/>
  <c r="AC488" i="1"/>
  <c r="AC487" i="1"/>
  <c r="AC486" i="1"/>
  <c r="AC485" i="1"/>
  <c r="AC484" i="1"/>
  <c r="AC483" i="1"/>
  <c r="AC482" i="1"/>
  <c r="AC481" i="1"/>
  <c r="AC480" i="1"/>
  <c r="AC479" i="1"/>
  <c r="AC478" i="1"/>
  <c r="AC477" i="1"/>
  <c r="AC476" i="1"/>
  <c r="AC475" i="1"/>
  <c r="AC474" i="1"/>
  <c r="AC473" i="1"/>
  <c r="AC472" i="1"/>
  <c r="AC471" i="1"/>
  <c r="AC470" i="1"/>
  <c r="AC469" i="1"/>
  <c r="AC468" i="1"/>
  <c r="AC467" i="1"/>
  <c r="AC466" i="1"/>
  <c r="AC465" i="1"/>
  <c r="AC464" i="1"/>
  <c r="AC463" i="1"/>
  <c r="AC462" i="1"/>
  <c r="AC461" i="1"/>
  <c r="AC460" i="1"/>
  <c r="AC459" i="1"/>
  <c r="AC458" i="1"/>
  <c r="AC457" i="1"/>
  <c r="AC456" i="1"/>
  <c r="AC455" i="1"/>
  <c r="AC454" i="1"/>
  <c r="AC453" i="1"/>
  <c r="AC452" i="1"/>
  <c r="AC451" i="1"/>
  <c r="AC450" i="1"/>
  <c r="AC449" i="1"/>
  <c r="AC448" i="1"/>
  <c r="AC447" i="1"/>
  <c r="AC446" i="1"/>
  <c r="AC445" i="1"/>
  <c r="AC444" i="1"/>
  <c r="AC443" i="1"/>
  <c r="AC442" i="1"/>
  <c r="AC441" i="1"/>
  <c r="AC440" i="1"/>
  <c r="AC439" i="1"/>
  <c r="AC438" i="1"/>
  <c r="AC437" i="1"/>
  <c r="AC436" i="1"/>
  <c r="AC435" i="1"/>
  <c r="AC434" i="1"/>
  <c r="AC433" i="1"/>
  <c r="AC432" i="1"/>
  <c r="AC431" i="1"/>
  <c r="AC430" i="1"/>
  <c r="AC429" i="1"/>
  <c r="AC428" i="1"/>
  <c r="AC427" i="1"/>
  <c r="AC426" i="1"/>
  <c r="AC425" i="1"/>
  <c r="AC424" i="1"/>
  <c r="AC423" i="1"/>
  <c r="AC422" i="1"/>
  <c r="AC421" i="1"/>
  <c r="AC420" i="1"/>
  <c r="AC419" i="1"/>
  <c r="AC418" i="1"/>
  <c r="AC417" i="1"/>
  <c r="AC416" i="1"/>
  <c r="AC415" i="1"/>
  <c r="AC414" i="1"/>
  <c r="AC413" i="1"/>
  <c r="AC412" i="1"/>
  <c r="AC411" i="1"/>
  <c r="AC410" i="1"/>
  <c r="AC409" i="1"/>
  <c r="AC408" i="1"/>
  <c r="AC407" i="1"/>
  <c r="AC406" i="1"/>
  <c r="AC405" i="1"/>
  <c r="AC404" i="1"/>
  <c r="AC403" i="1"/>
  <c r="AC402" i="1"/>
  <c r="AC401" i="1"/>
  <c r="AC400" i="1"/>
  <c r="AC399" i="1"/>
  <c r="AC398" i="1"/>
  <c r="AC397" i="1"/>
  <c r="AC396" i="1"/>
  <c r="AC395" i="1"/>
  <c r="AC394" i="1"/>
  <c r="AC393" i="1"/>
  <c r="AC392" i="1"/>
  <c r="AC391" i="1"/>
  <c r="AC390" i="1"/>
  <c r="AC389" i="1"/>
  <c r="AC388" i="1"/>
  <c r="AC387" i="1"/>
  <c r="AC386" i="1"/>
  <c r="AC385" i="1"/>
  <c r="AC384" i="1"/>
  <c r="AC383" i="1"/>
  <c r="AC382" i="1"/>
  <c r="AC381" i="1"/>
  <c r="AC380" i="1"/>
  <c r="AC379" i="1"/>
  <c r="AC378" i="1"/>
  <c r="AC377" i="1"/>
  <c r="AC376" i="1"/>
  <c r="AC375" i="1"/>
  <c r="AC374" i="1"/>
  <c r="AC373" i="1"/>
  <c r="AC372" i="1"/>
  <c r="AC371" i="1"/>
  <c r="AC370" i="1"/>
  <c r="AC369" i="1"/>
  <c r="AC368" i="1"/>
  <c r="AC367" i="1"/>
  <c r="AC366" i="1"/>
  <c r="AC365" i="1"/>
  <c r="AC364" i="1"/>
  <c r="AC363" i="1"/>
  <c r="AC362" i="1"/>
  <c r="AC361" i="1"/>
  <c r="AC360" i="1"/>
  <c r="AC359" i="1"/>
  <c r="AC358" i="1"/>
  <c r="AC357" i="1"/>
  <c r="AC356" i="1"/>
  <c r="AC355" i="1"/>
  <c r="AC354" i="1"/>
  <c r="AC353" i="1"/>
  <c r="AC352" i="1"/>
  <c r="AC351" i="1"/>
  <c r="AC350" i="1"/>
  <c r="AC349" i="1"/>
  <c r="AC348" i="1"/>
  <c r="AC347" i="1"/>
  <c r="AC346" i="1"/>
  <c r="AC345" i="1"/>
  <c r="AC344" i="1"/>
  <c r="AC343" i="1"/>
  <c r="AC342" i="1"/>
  <c r="AC341" i="1"/>
  <c r="AC340" i="1"/>
  <c r="AC339" i="1"/>
  <c r="AC338" i="1"/>
  <c r="AC337" i="1"/>
  <c r="AC336" i="1"/>
  <c r="AC335" i="1"/>
  <c r="AC334" i="1"/>
  <c r="AC333" i="1"/>
  <c r="AC332" i="1"/>
  <c r="AC331" i="1"/>
  <c r="AC330" i="1"/>
  <c r="AC329" i="1"/>
  <c r="AC328" i="1"/>
  <c r="AC327" i="1"/>
  <c r="AC326" i="1"/>
  <c r="AC325" i="1"/>
  <c r="AC324" i="1"/>
  <c r="AC323" i="1"/>
  <c r="AC322" i="1"/>
  <c r="AC321" i="1"/>
  <c r="AC320" i="1"/>
  <c r="AC319" i="1"/>
  <c r="AC318" i="1"/>
  <c r="AC317" i="1"/>
  <c r="AC316" i="1"/>
  <c r="AC315" i="1"/>
  <c r="AC314" i="1"/>
  <c r="AC313" i="1"/>
  <c r="AC312" i="1"/>
  <c r="AC311" i="1"/>
  <c r="AC310" i="1"/>
  <c r="AC309" i="1"/>
  <c r="AC308" i="1"/>
  <c r="AC307" i="1"/>
  <c r="AC306" i="1"/>
  <c r="AC305" i="1"/>
  <c r="AC304" i="1"/>
  <c r="AC303" i="1"/>
  <c r="AC302" i="1"/>
  <c r="AC301" i="1"/>
  <c r="AC300" i="1"/>
  <c r="AC299" i="1"/>
  <c r="AC298" i="1"/>
  <c r="AC297" i="1"/>
  <c r="AC296" i="1"/>
  <c r="AC295" i="1"/>
  <c r="AC294" i="1"/>
  <c r="AC293" i="1"/>
  <c r="AC292" i="1"/>
  <c r="AC291" i="1"/>
  <c r="AC290" i="1"/>
  <c r="AC289" i="1"/>
  <c r="AC288" i="1"/>
  <c r="AC287" i="1"/>
  <c r="AC286" i="1"/>
  <c r="AC285" i="1"/>
  <c r="AC284" i="1"/>
  <c r="AC283" i="1"/>
  <c r="AC282" i="1"/>
  <c r="AC281" i="1"/>
  <c r="AC280" i="1"/>
  <c r="AC279" i="1"/>
  <c r="AC278" i="1"/>
  <c r="AC277" i="1"/>
  <c r="AC276" i="1"/>
  <c r="AC275" i="1"/>
  <c r="AC266" i="1"/>
  <c r="AC265" i="1"/>
  <c r="AC264" i="1"/>
  <c r="AC263" i="1"/>
  <c r="AC262" i="1"/>
  <c r="AC261" i="1"/>
  <c r="AC260" i="1"/>
  <c r="AC259" i="1"/>
  <c r="AC258" i="1"/>
  <c r="AC257" i="1"/>
  <c r="AC256" i="1"/>
  <c r="AC255" i="1"/>
  <c r="AC254" i="1"/>
  <c r="AC253" i="1"/>
  <c r="AC252" i="1"/>
  <c r="AC251" i="1"/>
  <c r="AC250" i="1"/>
  <c r="AC249" i="1"/>
  <c r="AC248" i="1"/>
  <c r="AC247" i="1"/>
  <c r="AC246" i="1"/>
  <c r="AC245" i="1"/>
  <c r="AC244" i="1"/>
  <c r="AC243" i="1"/>
  <c r="AC242" i="1"/>
  <c r="AC241" i="1"/>
  <c r="AC240" i="1"/>
  <c r="AC239" i="1"/>
  <c r="AC238" i="1"/>
  <c r="AC237" i="1"/>
  <c r="AC236" i="1"/>
  <c r="AC235" i="1"/>
  <c r="AC234" i="1"/>
  <c r="AC233" i="1"/>
  <c r="AC232" i="1"/>
  <c r="AC231" i="1"/>
  <c r="AC230" i="1"/>
  <c r="AC229" i="1"/>
  <c r="AC228" i="1"/>
  <c r="AC227" i="1"/>
  <c r="AC226" i="1"/>
  <c r="AC225" i="1"/>
  <c r="AC224" i="1"/>
  <c r="AC223" i="1"/>
  <c r="AC222" i="1"/>
  <c r="AC221" i="1"/>
  <c r="AC220" i="1"/>
  <c r="AC219" i="1"/>
  <c r="AC218" i="1"/>
  <c r="AC217" i="1"/>
  <c r="AC216" i="1"/>
  <c r="AC215" i="1"/>
  <c r="AC214" i="1"/>
  <c r="AC213" i="1"/>
  <c r="AC212" i="1"/>
  <c r="AC211" i="1"/>
  <c r="AC210" i="1"/>
  <c r="AC209" i="1"/>
  <c r="AC208" i="1"/>
  <c r="AC207" i="1"/>
  <c r="AC206" i="1"/>
  <c r="AC205" i="1"/>
  <c r="AC204" i="1"/>
  <c r="AC203" i="1"/>
  <c r="AC202" i="1"/>
  <c r="AC201" i="1"/>
  <c r="AC200" i="1"/>
  <c r="AC199" i="1"/>
  <c r="AC198" i="1"/>
  <c r="AC197" i="1"/>
  <c r="AC196" i="1"/>
  <c r="AC195" i="1"/>
  <c r="AC194" i="1"/>
  <c r="AC193" i="1"/>
  <c r="AC192" i="1"/>
  <c r="AC191" i="1"/>
  <c r="AC190" i="1"/>
  <c r="AC189" i="1"/>
  <c r="AC188" i="1"/>
  <c r="AC187" i="1"/>
  <c r="AC186" i="1"/>
  <c r="AC185" i="1"/>
  <c r="AC184" i="1"/>
  <c r="AC183" i="1"/>
  <c r="AC182" i="1"/>
  <c r="AC181" i="1"/>
  <c r="AC180" i="1"/>
  <c r="AC179" i="1"/>
  <c r="AC178" i="1"/>
  <c r="AC177" i="1"/>
  <c r="AC176" i="1"/>
  <c r="AC175" i="1"/>
  <c r="AC174" i="1"/>
  <c r="AC173" i="1"/>
  <c r="AC172" i="1"/>
  <c r="AC171" i="1"/>
  <c r="AC170" i="1"/>
  <c r="AC169" i="1"/>
  <c r="AC168" i="1"/>
  <c r="AC167" i="1"/>
  <c r="AC166" i="1"/>
  <c r="AC165" i="1"/>
  <c r="AC164" i="1"/>
  <c r="AC163" i="1"/>
  <c r="AC162" i="1"/>
  <c r="AC161" i="1"/>
  <c r="AC160" i="1"/>
  <c r="AC159" i="1"/>
  <c r="AC158" i="1"/>
  <c r="AC157" i="1"/>
  <c r="AC156" i="1"/>
  <c r="AC155" i="1"/>
  <c r="AC154" i="1"/>
  <c r="AC153" i="1"/>
  <c r="AC152" i="1"/>
  <c r="AC151" i="1"/>
  <c r="AC150" i="1"/>
  <c r="AC149" i="1"/>
  <c r="AC148" i="1"/>
  <c r="AC147" i="1"/>
  <c r="AC146" i="1"/>
  <c r="AC145" i="1"/>
  <c r="AC144" i="1"/>
  <c r="AC143" i="1"/>
  <c r="AC142" i="1"/>
  <c r="AC141" i="1"/>
  <c r="AC140" i="1"/>
  <c r="AC139" i="1"/>
  <c r="AC138" i="1"/>
  <c r="AC137" i="1"/>
  <c r="AC136" i="1"/>
  <c r="AC135" i="1"/>
  <c r="AC134" i="1"/>
  <c r="AC133" i="1"/>
  <c r="AC132" i="1"/>
  <c r="AC131" i="1"/>
  <c r="AC130" i="1"/>
  <c r="AC129" i="1"/>
  <c r="AC128" i="1"/>
  <c r="AC127" i="1"/>
  <c r="AC126" i="1"/>
  <c r="AC125" i="1"/>
  <c r="AC124" i="1"/>
  <c r="AC123" i="1"/>
  <c r="AC122" i="1"/>
  <c r="AC121" i="1"/>
  <c r="AC120" i="1"/>
  <c r="AC119" i="1"/>
  <c r="AC118" i="1"/>
  <c r="AC117" i="1"/>
  <c r="AC116" i="1"/>
  <c r="AC115" i="1"/>
  <c r="AC114" i="1"/>
  <c r="AC113" i="1"/>
  <c r="AC112" i="1"/>
  <c r="AC111" i="1"/>
  <c r="AC110" i="1"/>
  <c r="AC109" i="1"/>
  <c r="AD68" i="1"/>
  <c r="AE68" i="1" s="1"/>
  <c r="AB68" i="1"/>
  <c r="AC68" i="1" s="1"/>
  <c r="AD67" i="1"/>
  <c r="AE67" i="1" s="1"/>
  <c r="AB67" i="1"/>
  <c r="AC67" i="1" s="1"/>
  <c r="AD66" i="1"/>
  <c r="AE66" i="1" s="1"/>
  <c r="AB66" i="1"/>
  <c r="AD65" i="1"/>
  <c r="AE65" i="1" s="1"/>
  <c r="AB65" i="1"/>
  <c r="AC65" i="1" s="1"/>
  <c r="AD64" i="1"/>
  <c r="AE64" i="1" s="1"/>
  <c r="AB64" i="1"/>
  <c r="AC64" i="1"/>
  <c r="AJ64" i="1" s="1"/>
  <c r="AK64" i="1" s="1"/>
  <c r="AD63" i="1"/>
  <c r="AE63" i="1" s="1"/>
  <c r="AB63" i="1"/>
  <c r="AC63" i="1" s="1"/>
  <c r="AD62" i="1"/>
  <c r="AE62" i="1" s="1"/>
  <c r="AB62" i="1"/>
  <c r="AC62" i="1" s="1"/>
  <c r="AD61" i="1"/>
  <c r="AE61" i="1" s="1"/>
  <c r="AB61" i="1"/>
  <c r="AD60" i="1"/>
  <c r="AE60" i="1" s="1"/>
  <c r="AB60" i="1"/>
  <c r="AC60" i="1" s="1"/>
  <c r="AD59" i="1"/>
  <c r="AE59" i="1" s="1"/>
  <c r="AB59" i="1"/>
  <c r="AC59" i="1" s="1"/>
  <c r="AJ59" i="1"/>
  <c r="AK59" i="1" s="1"/>
  <c r="AD58" i="1"/>
  <c r="AE58" i="1" s="1"/>
  <c r="AB58" i="1"/>
  <c r="AC58" i="1"/>
  <c r="AD57" i="1"/>
  <c r="AE57" i="1" s="1"/>
  <c r="AB57" i="1"/>
  <c r="AC57" i="1"/>
  <c r="AD56" i="1"/>
  <c r="AE56" i="1" s="1"/>
  <c r="AB56" i="1"/>
  <c r="AC56" i="1" s="1"/>
  <c r="AD55" i="1"/>
  <c r="AE55" i="1" s="1"/>
  <c r="AB55" i="1"/>
  <c r="AC55" i="1" s="1"/>
  <c r="AD54" i="1"/>
  <c r="AE54" i="1" s="1"/>
  <c r="AB54" i="1"/>
  <c r="AC54" i="1" s="1"/>
  <c r="AD53" i="1"/>
  <c r="AE53" i="1" s="1"/>
  <c r="AB53" i="1"/>
  <c r="AC53" i="1" s="1"/>
  <c r="AD52" i="1"/>
  <c r="AE52" i="1" s="1"/>
  <c r="AB52" i="1"/>
  <c r="AD51" i="1"/>
  <c r="AE51" i="1" s="1"/>
  <c r="AB51" i="1"/>
  <c r="AD50" i="1"/>
  <c r="AE50" i="1" s="1"/>
  <c r="AB50" i="1"/>
  <c r="AC50" i="1"/>
  <c r="AD49" i="1"/>
  <c r="AE49" i="1" s="1"/>
  <c r="AB49" i="1"/>
  <c r="AD48" i="1"/>
  <c r="AE48" i="1" s="1"/>
  <c r="AB48" i="1"/>
  <c r="AC48" i="1" s="1"/>
  <c r="AD47" i="1"/>
  <c r="AE47" i="1" s="1"/>
  <c r="AB47" i="1"/>
  <c r="AC47" i="1" s="1"/>
  <c r="AD46" i="1"/>
  <c r="AE46" i="1" s="1"/>
  <c r="AB46" i="1"/>
  <c r="AC46" i="1"/>
  <c r="AD45" i="1"/>
  <c r="AE45" i="1" s="1"/>
  <c r="AB45" i="1"/>
  <c r="AC45" i="1" s="1"/>
  <c r="AD44" i="1"/>
  <c r="AE44" i="1" s="1"/>
  <c r="AB44" i="1"/>
  <c r="AC44" i="1" s="1"/>
  <c r="AD43" i="1"/>
  <c r="AE43" i="1" s="1"/>
  <c r="AB43" i="1"/>
  <c r="AC43" i="1"/>
  <c r="AD42" i="1"/>
  <c r="AE42" i="1" s="1"/>
  <c r="AB42" i="1"/>
  <c r="AD41" i="1"/>
  <c r="AE41" i="1" s="1"/>
  <c r="AB41" i="1"/>
  <c r="AD40" i="1"/>
  <c r="AE40" i="1" s="1"/>
  <c r="AB40" i="1"/>
  <c r="AD39" i="1"/>
  <c r="AE39" i="1" s="1"/>
  <c r="AB39" i="1"/>
  <c r="AC39" i="1" s="1"/>
  <c r="AD38" i="1"/>
  <c r="AE38" i="1" s="1"/>
  <c r="AB38" i="1"/>
  <c r="AC38" i="1" s="1"/>
  <c r="AD37" i="1"/>
  <c r="AE37" i="1" s="1"/>
  <c r="AB37" i="1"/>
  <c r="AJ37" i="1" s="1"/>
  <c r="AK37" i="1" s="1"/>
  <c r="AD36" i="1"/>
  <c r="AE36" i="1" s="1"/>
  <c r="AB36" i="1"/>
  <c r="AC36" i="1" s="1"/>
  <c r="AD35" i="1"/>
  <c r="AE35" i="1" s="1"/>
  <c r="AB35" i="1"/>
  <c r="AC35" i="1" s="1"/>
  <c r="AD34" i="1"/>
  <c r="AE34" i="1" s="1"/>
  <c r="AB34" i="1"/>
  <c r="AJ34" i="1" s="1"/>
  <c r="AK34" i="1" s="1"/>
  <c r="AC34" i="1"/>
  <c r="AD33" i="1"/>
  <c r="AE33" i="1" s="1"/>
  <c r="AB33" i="1"/>
  <c r="AC33" i="1" s="1"/>
  <c r="AD32" i="1"/>
  <c r="AE32" i="1" s="1"/>
  <c r="AB32" i="1"/>
  <c r="AJ32" i="1" s="1"/>
  <c r="AK32" i="1" s="1"/>
  <c r="AC32" i="1"/>
  <c r="AD31" i="1"/>
  <c r="AE31" i="1" s="1"/>
  <c r="AB31" i="1"/>
  <c r="AC31" i="1"/>
  <c r="AJ31" i="1"/>
  <c r="AK31" i="1" s="1"/>
  <c r="AD30" i="1"/>
  <c r="AE30" i="1" s="1"/>
  <c r="AB30" i="1"/>
  <c r="AC30" i="1"/>
  <c r="AD29" i="1"/>
  <c r="AE29" i="1" s="1"/>
  <c r="AB29" i="1"/>
  <c r="AD28" i="1"/>
  <c r="AE28" i="1" s="1"/>
  <c r="AB28" i="1"/>
  <c r="AC28" i="1" s="1"/>
  <c r="AD27" i="1"/>
  <c r="AE27" i="1" s="1"/>
  <c r="AB27" i="1"/>
  <c r="AC27" i="1" s="1"/>
  <c r="AD26" i="1"/>
  <c r="AE26" i="1" s="1"/>
  <c r="AB26" i="1"/>
  <c r="AC26" i="1" s="1"/>
  <c r="AD25" i="1"/>
  <c r="AE25" i="1" s="1"/>
  <c r="AB25" i="1"/>
  <c r="AC25" i="1"/>
  <c r="AD24" i="1"/>
  <c r="AE24" i="1" s="1"/>
  <c r="AB24" i="1"/>
  <c r="AC24" i="1" s="1"/>
  <c r="AD23" i="1"/>
  <c r="AE23" i="1" s="1"/>
  <c r="AB23" i="1"/>
  <c r="AJ23" i="1" s="1"/>
  <c r="F29" i="1" s="1"/>
  <c r="AD22" i="1"/>
  <c r="AE22" i="1" s="1"/>
  <c r="AB22" i="1"/>
  <c r="AC22" i="1"/>
  <c r="AD21" i="1"/>
  <c r="AE21" i="1" s="1"/>
  <c r="AB21" i="1"/>
  <c r="AC21" i="1" s="1"/>
  <c r="AJ21" i="1"/>
  <c r="AK21" i="1" s="1"/>
  <c r="AD20" i="1"/>
  <c r="AE20" i="1" s="1"/>
  <c r="AB20" i="1"/>
  <c r="AC20" i="1" s="1"/>
  <c r="AD19" i="1"/>
  <c r="AE19" i="1" s="1"/>
  <c r="AB19" i="1"/>
  <c r="AC19" i="1" s="1"/>
  <c r="AD18" i="1"/>
  <c r="AE18" i="1" s="1"/>
  <c r="AB18" i="1"/>
  <c r="AC18" i="1"/>
  <c r="AD17" i="1"/>
  <c r="AE17" i="1" s="1"/>
  <c r="AB17" i="1"/>
  <c r="AC17" i="1"/>
  <c r="AD16" i="1"/>
  <c r="AE16" i="1" s="1"/>
  <c r="AB16" i="1"/>
  <c r="AD15" i="1"/>
  <c r="AE15" i="1" s="1"/>
  <c r="AB15" i="1"/>
  <c r="AC15" i="1" s="1"/>
  <c r="AD14" i="1"/>
  <c r="AE14" i="1" s="1"/>
  <c r="AB14" i="1"/>
  <c r="AJ14" i="1" s="1"/>
  <c r="F20" i="1" s="1"/>
  <c r="AC14" i="1"/>
  <c r="AD13" i="1"/>
  <c r="AE13" i="1" s="1"/>
  <c r="AB13" i="1"/>
  <c r="AJ13" i="1" s="1"/>
  <c r="F19" i="1" s="1"/>
  <c r="AC13" i="1"/>
  <c r="AD12" i="1"/>
  <c r="AE12" i="1" s="1"/>
  <c r="AB12" i="1"/>
  <c r="AC12" i="1" s="1"/>
  <c r="AD11" i="1"/>
  <c r="AE11" i="1" s="1"/>
  <c r="AB11" i="1"/>
  <c r="AC11" i="1" s="1"/>
  <c r="AD10" i="1"/>
  <c r="AE10" i="1" s="1"/>
  <c r="AB10" i="1"/>
  <c r="AC10" i="1" s="1"/>
  <c r="AD9" i="1"/>
  <c r="AE9" i="1" s="1"/>
  <c r="AB9" i="1"/>
  <c r="AC9" i="1" s="1"/>
  <c r="AD8" i="1"/>
  <c r="AE8" i="1" s="1"/>
  <c r="AB8" i="1"/>
  <c r="AC8" i="1" s="1"/>
  <c r="AD7" i="1"/>
  <c r="AE7" i="1" s="1"/>
  <c r="AB7" i="1"/>
  <c r="AC7" i="1" s="1"/>
  <c r="AJ7" i="1" s="1"/>
  <c r="F13" i="1" s="1"/>
  <c r="F7" i="1"/>
  <c r="AD6" i="1"/>
  <c r="AE6" i="1" s="1"/>
  <c r="AB6" i="1"/>
  <c r="AD5" i="1"/>
  <c r="AE5" i="1" s="1"/>
  <c r="AB5" i="1"/>
  <c r="AC5" i="1" s="1"/>
  <c r="AD4" i="1"/>
  <c r="AE4" i="1" s="1"/>
  <c r="AB4" i="1"/>
  <c r="AC4" i="1" s="1"/>
  <c r="AL3" i="1"/>
  <c r="AD3" i="1"/>
  <c r="AE3" i="1" s="1"/>
  <c r="AB3" i="1"/>
  <c r="AC3" i="1" s="1"/>
  <c r="S6" i="4"/>
  <c r="S5" i="4"/>
  <c r="S4" i="4"/>
  <c r="S3" i="4"/>
  <c r="S2" i="4"/>
  <c r="U3" i="2"/>
  <c r="V7" i="2"/>
  <c r="K7" i="2"/>
  <c r="E10" i="7"/>
  <c r="E11" i="7"/>
  <c r="E12" i="7"/>
  <c r="E13" i="7"/>
  <c r="E14" i="7"/>
  <c r="E15" i="7"/>
  <c r="E16" i="7"/>
  <c r="E17" i="7"/>
  <c r="E18" i="7"/>
  <c r="E19" i="7"/>
  <c r="E20" i="7"/>
  <c r="E21" i="7"/>
  <c r="E22" i="7"/>
  <c r="E23" i="7"/>
  <c r="E24" i="7"/>
  <c r="E25" i="7"/>
  <c r="E26" i="7"/>
  <c r="E27" i="7"/>
  <c r="E28" i="7"/>
  <c r="E29" i="7"/>
  <c r="E30" i="7"/>
  <c r="E31" i="7"/>
  <c r="E32" i="7"/>
  <c r="E33" i="7"/>
  <c r="E34" i="7"/>
  <c r="E35" i="7"/>
  <c r="E36" i="7"/>
  <c r="E37" i="7"/>
  <c r="E38" i="7"/>
  <c r="E39" i="7"/>
  <c r="E40" i="7"/>
  <c r="E41" i="7"/>
  <c r="E42" i="7"/>
  <c r="E43" i="7"/>
  <c r="E44" i="7"/>
  <c r="E45" i="7"/>
  <c r="E46" i="7"/>
  <c r="E47" i="7"/>
  <c r="E48" i="7"/>
  <c r="E49" i="7"/>
  <c r="E50" i="7"/>
  <c r="E51" i="7"/>
  <c r="E52" i="7"/>
  <c r="E53" i="7"/>
  <c r="E54" i="7"/>
  <c r="E55" i="7"/>
  <c r="E56" i="7"/>
  <c r="E57" i="7"/>
  <c r="E58" i="7"/>
  <c r="E59" i="7"/>
  <c r="E60" i="7"/>
  <c r="E61" i="7"/>
  <c r="E62" i="7"/>
  <c r="E63" i="7"/>
  <c r="E64" i="7"/>
  <c r="E65" i="7"/>
  <c r="E66" i="7"/>
  <c r="E67" i="7"/>
  <c r="E68" i="7"/>
  <c r="E69" i="7"/>
  <c r="E70" i="7"/>
  <c r="E71" i="7"/>
  <c r="E72" i="7"/>
  <c r="E73" i="7"/>
  <c r="E74" i="7"/>
  <c r="E75" i="7"/>
  <c r="E76" i="7"/>
  <c r="E77" i="7"/>
  <c r="E78" i="7"/>
  <c r="E79" i="7"/>
  <c r="E80" i="7"/>
  <c r="E81" i="7"/>
  <c r="E82" i="7"/>
  <c r="E83" i="7"/>
  <c r="E84" i="7"/>
  <c r="E85" i="7"/>
  <c r="E86" i="7"/>
  <c r="E87" i="7"/>
  <c r="E88" i="7"/>
  <c r="E89" i="7"/>
  <c r="E90" i="7"/>
  <c r="E91" i="7"/>
  <c r="E92" i="7"/>
  <c r="E93" i="7"/>
  <c r="E94" i="7"/>
  <c r="E95" i="7"/>
  <c r="E96" i="7"/>
  <c r="E97" i="7"/>
  <c r="E98" i="7"/>
  <c r="E99" i="7"/>
  <c r="E100" i="7"/>
  <c r="E101" i="7"/>
  <c r="E102" i="7"/>
  <c r="E103" i="7"/>
  <c r="E104" i="7"/>
  <c r="E105" i="7"/>
  <c r="E106" i="7"/>
  <c r="F7" i="6"/>
  <c r="AC69" i="1"/>
  <c r="AJ25" i="1"/>
  <c r="AK25" i="1" s="1"/>
  <c r="AJ96" i="1"/>
  <c r="AK96" i="1" s="1"/>
  <c r="AC89" i="1"/>
  <c r="AJ89" i="1"/>
  <c r="F95" i="1" s="1"/>
  <c r="AJ67" i="1"/>
  <c r="AK67" i="1" s="1"/>
  <c r="AJ97" i="1"/>
  <c r="AK97" i="1" s="1"/>
  <c r="AC52" i="1"/>
  <c r="AJ65" i="1"/>
  <c r="AK65" i="1" s="1"/>
  <c r="AC61" i="1"/>
  <c r="AJ61" i="1" s="1"/>
  <c r="F67" i="1" s="1"/>
  <c r="AC66" i="1"/>
  <c r="AJ82" i="1"/>
  <c r="AK82" i="1" s="1"/>
  <c r="AJ76" i="1" l="1"/>
  <c r="F82" i="1" s="1"/>
  <c r="AC37" i="1"/>
  <c r="AC23" i="1"/>
  <c r="AJ102" i="1"/>
  <c r="AK102" i="1" s="1"/>
  <c r="AJ39" i="1"/>
  <c r="AK39" i="1" s="1"/>
  <c r="AJ28" i="1"/>
  <c r="F34" i="1" s="1"/>
  <c r="AJ12" i="1"/>
  <c r="AK12" i="1" s="1"/>
  <c r="AJ66" i="1"/>
  <c r="AK66" i="1" s="1"/>
  <c r="K72" i="1" s="1"/>
  <c r="L72" i="1" s="1"/>
  <c r="AJ62" i="1"/>
  <c r="F68" i="1" s="1"/>
  <c r="AJ47" i="1"/>
  <c r="AK47" i="1" s="1"/>
  <c r="AJ18" i="1"/>
  <c r="AK18" i="1" s="1"/>
  <c r="K24" i="1" s="1"/>
  <c r="L24" i="1" s="1"/>
  <c r="AJ98" i="1"/>
  <c r="F104" i="1" s="1"/>
  <c r="AJ84" i="1"/>
  <c r="F90" i="1" s="1"/>
  <c r="AJ46" i="1"/>
  <c r="AK46" i="1" s="1"/>
  <c r="K52" i="1" s="1"/>
  <c r="L52" i="1" s="1"/>
  <c r="AJ57" i="1"/>
  <c r="F63" i="1" s="1"/>
  <c r="AJ63" i="1"/>
  <c r="F69" i="1" s="1"/>
  <c r="AJ93" i="1"/>
  <c r="AK93" i="1" s="1"/>
  <c r="K99" i="1" s="1"/>
  <c r="L99" i="1" s="1"/>
  <c r="AJ86" i="1"/>
  <c r="F92" i="1" s="1"/>
  <c r="AJ79" i="1"/>
  <c r="F85" i="1" s="1"/>
  <c r="AJ92" i="1"/>
  <c r="AK92" i="1" s="1"/>
  <c r="AJ50" i="1"/>
  <c r="AK50" i="1" s="1"/>
  <c r="AJ38" i="1"/>
  <c r="AK38" i="1" s="1"/>
  <c r="K44" i="1" s="1"/>
  <c r="L44" i="1" s="1"/>
  <c r="AC16" i="1"/>
  <c r="AJ16" i="1" s="1"/>
  <c r="AJ22" i="1"/>
  <c r="F28" i="1" s="1"/>
  <c r="AJ43" i="1"/>
  <c r="AK43" i="1" s="1"/>
  <c r="K49" i="1" s="1"/>
  <c r="L49" i="1" s="1"/>
  <c r="AJ58" i="1"/>
  <c r="AK58" i="1" s="1"/>
  <c r="AJ19" i="1"/>
  <c r="F25" i="1" s="1"/>
  <c r="AJ30" i="1"/>
  <c r="F36" i="1" s="1"/>
  <c r="AC51" i="1"/>
  <c r="AJ51" i="1" s="1"/>
  <c r="AJ78" i="1"/>
  <c r="AK78" i="1" s="1"/>
  <c r="K84" i="1" s="1"/>
  <c r="L84" i="1" s="1"/>
  <c r="AJ71" i="1"/>
  <c r="AK71" i="1" s="1"/>
  <c r="K77" i="1" s="1"/>
  <c r="L77" i="1" s="1"/>
  <c r="AJ52" i="1"/>
  <c r="AK52" i="1" s="1"/>
  <c r="K58" i="1" s="1"/>
  <c r="L58" i="1" s="1"/>
  <c r="AJ17" i="1"/>
  <c r="AK17" i="1" s="1"/>
  <c r="K23" i="1" s="1"/>
  <c r="L23" i="1" s="1"/>
  <c r="AJ83" i="1"/>
  <c r="F89" i="1" s="1"/>
  <c r="AJ15" i="1"/>
  <c r="F21" i="1" s="1"/>
  <c r="AJ69" i="1"/>
  <c r="AK69" i="1" s="1"/>
  <c r="K75" i="1" s="1"/>
  <c r="L75" i="1" s="1"/>
  <c r="AJ95" i="1"/>
  <c r="AK95" i="1" s="1"/>
  <c r="AJ60" i="1"/>
  <c r="F66" i="1" s="1"/>
  <c r="AG97" i="1"/>
  <c r="AG93" i="1"/>
  <c r="AG76" i="1"/>
  <c r="AG43" i="1"/>
  <c r="AG40" i="1"/>
  <c r="AG39" i="1"/>
  <c r="AG28" i="1"/>
  <c r="AG16" i="1"/>
  <c r="AG4" i="1"/>
  <c r="AG95" i="1"/>
  <c r="AG42" i="1"/>
  <c r="AG94" i="1"/>
  <c r="AG41" i="1"/>
  <c r="AG77" i="1"/>
  <c r="AG11" i="1"/>
  <c r="AG75" i="1"/>
  <c r="AG8" i="1"/>
  <c r="AG80" i="1"/>
  <c r="AG6" i="1"/>
  <c r="AG60" i="1"/>
  <c r="AG59" i="1"/>
  <c r="AG64" i="1"/>
  <c r="AG5" i="1"/>
  <c r="AG101" i="1"/>
  <c r="AG47" i="1"/>
  <c r="AH74" i="1"/>
  <c r="AG79" i="1"/>
  <c r="AG78" i="1"/>
  <c r="AG65" i="1"/>
  <c r="AG7" i="1"/>
  <c r="AG100" i="1"/>
  <c r="AG46" i="1"/>
  <c r="AG10" i="1"/>
  <c r="AG61" i="1"/>
  <c r="AG98" i="1"/>
  <c r="AG44" i="1"/>
  <c r="AH38" i="1"/>
  <c r="AH33" i="1"/>
  <c r="AG36" i="1"/>
  <c r="AH68" i="1"/>
  <c r="AH32" i="1"/>
  <c r="AH31" i="1"/>
  <c r="AH70" i="1"/>
  <c r="AG34" i="1"/>
  <c r="AH3" i="1"/>
  <c r="AH67" i="1"/>
  <c r="AG96" i="1"/>
  <c r="AG62" i="1"/>
  <c r="AG29" i="1"/>
  <c r="AH57" i="1"/>
  <c r="AH21" i="1"/>
  <c r="AH69" i="1"/>
  <c r="AH92" i="1"/>
  <c r="AH20" i="1"/>
  <c r="AH72" i="1"/>
  <c r="AG26" i="1"/>
  <c r="AH91" i="1"/>
  <c r="AH55" i="1"/>
  <c r="AH19" i="1"/>
  <c r="AG25" i="1"/>
  <c r="AH90" i="1"/>
  <c r="AH54" i="1"/>
  <c r="AH18" i="1"/>
  <c r="AH73" i="1"/>
  <c r="AH56" i="1"/>
  <c r="AG58" i="1"/>
  <c r="AG24" i="1"/>
  <c r="AH89" i="1"/>
  <c r="AH53" i="1"/>
  <c r="AH17" i="1"/>
  <c r="AH71" i="1"/>
  <c r="AG88" i="1"/>
  <c r="AG23" i="1"/>
  <c r="AH52" i="1"/>
  <c r="AH35" i="1"/>
  <c r="AG83" i="1"/>
  <c r="AG22" i="1"/>
  <c r="AH87" i="1"/>
  <c r="AH51" i="1"/>
  <c r="AH15" i="1"/>
  <c r="AH37" i="1"/>
  <c r="AG82" i="1"/>
  <c r="AH86" i="1"/>
  <c r="AH50" i="1"/>
  <c r="AH14" i="1"/>
  <c r="AH85" i="1"/>
  <c r="AH49" i="1"/>
  <c r="AH13" i="1"/>
  <c r="AG99" i="1"/>
  <c r="AG81" i="1"/>
  <c r="AG63" i="1"/>
  <c r="AG45" i="1"/>
  <c r="AG27" i="1"/>
  <c r="AG9" i="1"/>
  <c r="AH102" i="1"/>
  <c r="AH84" i="1"/>
  <c r="AH66" i="1"/>
  <c r="AH48" i="1"/>
  <c r="AH30" i="1"/>
  <c r="AH12" i="1"/>
  <c r="AJ5" i="1"/>
  <c r="F11" i="1" s="1"/>
  <c r="AC6" i="1"/>
  <c r="AJ6" i="1" s="1"/>
  <c r="AJ101" i="1"/>
  <c r="F107" i="1" s="1"/>
  <c r="AJ87" i="1"/>
  <c r="F93" i="1" s="1"/>
  <c r="AJ100" i="1"/>
  <c r="F106" i="1" s="1"/>
  <c r="AJ73" i="1"/>
  <c r="AK73" i="1" s="1"/>
  <c r="K79" i="1" s="1"/>
  <c r="L79" i="1" s="1"/>
  <c r="AJ74" i="1"/>
  <c r="AK74" i="1" s="1"/>
  <c r="K80" i="1" s="1"/>
  <c r="L80" i="1" s="1"/>
  <c r="AJ85" i="1"/>
  <c r="AK85" i="1" s="1"/>
  <c r="K91" i="1" s="1"/>
  <c r="L91" i="1" s="1"/>
  <c r="AJ94" i="1"/>
  <c r="AK94" i="1" s="1"/>
  <c r="K100" i="1" s="1"/>
  <c r="L100" i="1" s="1"/>
  <c r="AJ44" i="1"/>
  <c r="AK44" i="1" s="1"/>
  <c r="K50" i="1" s="1"/>
  <c r="L50" i="1" s="1"/>
  <c r="AJ10" i="1"/>
  <c r="AK10" i="1" s="1"/>
  <c r="K16" i="1" s="1"/>
  <c r="L16" i="1" s="1"/>
  <c r="AJ53" i="1"/>
  <c r="F59" i="1" s="1"/>
  <c r="AJ26" i="1"/>
  <c r="AK26" i="1" s="1"/>
  <c r="K32" i="1" s="1"/>
  <c r="L32" i="1" s="1"/>
  <c r="AC40" i="1"/>
  <c r="AJ40" i="1" s="1"/>
  <c r="AJ45" i="1"/>
  <c r="F51" i="1" s="1"/>
  <c r="AJ11" i="1"/>
  <c r="F17" i="1" s="1"/>
  <c r="AC29" i="1"/>
  <c r="AJ29" i="1" s="1"/>
  <c r="AC42" i="1"/>
  <c r="AJ42" i="1" s="1"/>
  <c r="AC49" i="1"/>
  <c r="AJ49" i="1" s="1"/>
  <c r="AC91" i="1"/>
  <c r="AJ91" i="1" s="1"/>
  <c r="AJ36" i="1"/>
  <c r="F42" i="1" s="1"/>
  <c r="AJ48" i="1"/>
  <c r="AK48" i="1" s="1"/>
  <c r="K54" i="1" s="1"/>
  <c r="L54" i="1" s="1"/>
  <c r="AJ56" i="1"/>
  <c r="AK56" i="1" s="1"/>
  <c r="K62" i="1" s="1"/>
  <c r="L62" i="1" s="1"/>
  <c r="AJ54" i="1"/>
  <c r="AK54" i="1" s="1"/>
  <c r="K60" i="1" s="1"/>
  <c r="L60" i="1" s="1"/>
  <c r="AJ20" i="1"/>
  <c r="AK20" i="1" s="1"/>
  <c r="K26" i="1" s="1"/>
  <c r="L26" i="1" s="1"/>
  <c r="AC72" i="1"/>
  <c r="AJ72" i="1" s="1"/>
  <c r="AJ33" i="1"/>
  <c r="AK33" i="1" s="1"/>
  <c r="K39" i="1" s="1"/>
  <c r="L39" i="1" s="1"/>
  <c r="AJ68" i="1"/>
  <c r="AK68" i="1" s="1"/>
  <c r="K74" i="1" s="1"/>
  <c r="L74" i="1" s="1"/>
  <c r="AJ55" i="1"/>
  <c r="F61" i="1" s="1"/>
  <c r="AJ35" i="1"/>
  <c r="AK35" i="1" s="1"/>
  <c r="K41" i="1" s="1"/>
  <c r="L41" i="1" s="1"/>
  <c r="AC41" i="1"/>
  <c r="AJ41" i="1" s="1"/>
  <c r="AJ24" i="1"/>
  <c r="AK24" i="1" s="1"/>
  <c r="K30" i="1" s="1"/>
  <c r="L30" i="1" s="1"/>
  <c r="AJ27" i="1"/>
  <c r="F33" i="1" s="1"/>
  <c r="AJ8" i="1"/>
  <c r="F14" i="1" s="1"/>
  <c r="AK23" i="1"/>
  <c r="K29" i="1" s="1"/>
  <c r="L29" i="1" s="1"/>
  <c r="AJ4" i="1"/>
  <c r="F10" i="1" s="1"/>
  <c r="K40" i="1"/>
  <c r="L40" i="1" s="1"/>
  <c r="AK89" i="1"/>
  <c r="K95" i="1" s="1"/>
  <c r="L95" i="1" s="1"/>
  <c r="P6" i="1"/>
  <c r="P7" i="1" s="1"/>
  <c r="P8" i="1" s="1"/>
  <c r="F5" i="6"/>
  <c r="C13" i="6" s="1"/>
  <c r="F71" i="1"/>
  <c r="F40" i="1"/>
  <c r="F83" i="1"/>
  <c r="F65" i="1"/>
  <c r="AK61" i="1"/>
  <c r="K67" i="1" s="1"/>
  <c r="L67" i="1" s="1"/>
  <c r="F87" i="1"/>
  <c r="AK70" i="1"/>
  <c r="K76" i="1" s="1"/>
  <c r="L76" i="1" s="1"/>
  <c r="AK14" i="1"/>
  <c r="K20" i="1" s="1"/>
  <c r="L20" i="1" s="1"/>
  <c r="F45" i="1"/>
  <c r="F108" i="1"/>
  <c r="AK80" i="1"/>
  <c r="K86" i="1" s="1"/>
  <c r="L86" i="1" s="1"/>
  <c r="F53" i="1"/>
  <c r="AK88" i="1"/>
  <c r="K94" i="1" s="1"/>
  <c r="L94" i="1" s="1"/>
  <c r="AK75" i="1"/>
  <c r="K81" i="1" s="1"/>
  <c r="L81" i="1" s="1"/>
  <c r="F96" i="1"/>
  <c r="F70" i="1"/>
  <c r="F31" i="1"/>
  <c r="F38" i="1"/>
  <c r="AK28" i="1"/>
  <c r="K34" i="1" s="1"/>
  <c r="L34" i="1" s="1"/>
  <c r="F73" i="1"/>
  <c r="S3" i="1"/>
  <c r="F88" i="1"/>
  <c r="AK13" i="1"/>
  <c r="K19" i="1" s="1"/>
  <c r="L19" i="1" s="1"/>
  <c r="F102" i="1"/>
  <c r="F37" i="1"/>
  <c r="AK19" i="1"/>
  <c r="K25" i="1" s="1"/>
  <c r="L25" i="1" s="1"/>
  <c r="U4" i="1"/>
  <c r="U3" i="1"/>
  <c r="N5" i="1"/>
  <c r="S5" i="1" s="1"/>
  <c r="F27" i="1"/>
  <c r="F24" i="1"/>
  <c r="AK62" i="1"/>
  <c r="K68" i="1" s="1"/>
  <c r="L68" i="1" s="1"/>
  <c r="AK76" i="1"/>
  <c r="K82" i="1" s="1"/>
  <c r="L82" i="1" s="1"/>
  <c r="F98" i="1"/>
  <c r="AK99" i="1"/>
  <c r="K105" i="1" s="1"/>
  <c r="L105" i="1" s="1"/>
  <c r="F103" i="1"/>
  <c r="F101" i="1"/>
  <c r="F43" i="1"/>
  <c r="AK79" i="1"/>
  <c r="K85" i="1" s="1"/>
  <c r="L85" i="1" s="1"/>
  <c r="F44" i="1"/>
  <c r="AJ9" i="1"/>
  <c r="AJ3" i="1"/>
  <c r="AK7" i="1"/>
  <c r="K13" i="1" s="1"/>
  <c r="K70" i="1"/>
  <c r="L70" i="1" s="1"/>
  <c r="K71" i="1"/>
  <c r="L71" i="1" s="1"/>
  <c r="K27" i="1"/>
  <c r="L27" i="1" s="1"/>
  <c r="K73" i="1"/>
  <c r="L73" i="1" s="1"/>
  <c r="K18" i="1"/>
  <c r="L18" i="1" s="1"/>
  <c r="K102" i="1"/>
  <c r="L102" i="1" s="1"/>
  <c r="K88" i="1"/>
  <c r="L88" i="1" s="1"/>
  <c r="K65" i="1"/>
  <c r="L65" i="1" s="1"/>
  <c r="K31" i="1"/>
  <c r="L31" i="1" s="1"/>
  <c r="K98" i="1"/>
  <c r="L98" i="1" s="1"/>
  <c r="K87" i="1"/>
  <c r="L87" i="1" s="1"/>
  <c r="K45" i="1"/>
  <c r="L45" i="1" s="1"/>
  <c r="K38" i="1"/>
  <c r="L38" i="1" s="1"/>
  <c r="K103" i="1"/>
  <c r="L103" i="1" s="1"/>
  <c r="K108" i="1"/>
  <c r="L108" i="1" s="1"/>
  <c r="K83" i="1"/>
  <c r="L83" i="1" s="1"/>
  <c r="K96" i="1"/>
  <c r="L96" i="1" s="1"/>
  <c r="K43" i="1"/>
  <c r="L43" i="1" s="1"/>
  <c r="K37" i="1"/>
  <c r="L37" i="1" s="1"/>
  <c r="K101" i="1"/>
  <c r="L101" i="1" s="1"/>
  <c r="K53" i="1"/>
  <c r="L53" i="1" s="1"/>
  <c r="K56" i="1"/>
  <c r="L56" i="1" s="1"/>
  <c r="K64" i="1"/>
  <c r="L64" i="1" s="1"/>
  <c r="F56" i="1" l="1"/>
  <c r="F64" i="1"/>
  <c r="F58" i="1"/>
  <c r="F75" i="1"/>
  <c r="F77" i="1"/>
  <c r="AK57" i="1"/>
  <c r="K63" i="1" s="1"/>
  <c r="L63" i="1" s="1"/>
  <c r="F99" i="1"/>
  <c r="F72" i="1"/>
  <c r="F84" i="1"/>
  <c r="AK86" i="1"/>
  <c r="K92" i="1" s="1"/>
  <c r="L92" i="1" s="1"/>
  <c r="AK63" i="1"/>
  <c r="K69" i="1" s="1"/>
  <c r="L69" i="1" s="1"/>
  <c r="F18" i="1"/>
  <c r="AK15" i="1"/>
  <c r="K21" i="1" s="1"/>
  <c r="L21" i="1" s="1"/>
  <c r="F23" i="1"/>
  <c r="AK98" i="1"/>
  <c r="K104" i="1" s="1"/>
  <c r="L104" i="1" s="1"/>
  <c r="AK6" i="1"/>
  <c r="K12" i="1" s="1"/>
  <c r="L12" i="1" s="1"/>
  <c r="F12" i="1"/>
  <c r="F48" i="1"/>
  <c r="AK42" i="1"/>
  <c r="K48" i="1" s="1"/>
  <c r="L48" i="1" s="1"/>
  <c r="AK41" i="1"/>
  <c r="K47" i="1" s="1"/>
  <c r="L47" i="1" s="1"/>
  <c r="F47" i="1"/>
  <c r="F97" i="1"/>
  <c r="AK91" i="1"/>
  <c r="K97" i="1" s="1"/>
  <c r="L97" i="1" s="1"/>
  <c r="F57" i="1"/>
  <c r="AK51" i="1"/>
  <c r="K57" i="1" s="1"/>
  <c r="L57" i="1" s="1"/>
  <c r="F22" i="1"/>
  <c r="AK16" i="1"/>
  <c r="K22" i="1" s="1"/>
  <c r="L22" i="1" s="1"/>
  <c r="AK72" i="1"/>
  <c r="K78" i="1" s="1"/>
  <c r="L78" i="1" s="1"/>
  <c r="F78" i="1"/>
  <c r="F55" i="1"/>
  <c r="AK49" i="1"/>
  <c r="K55" i="1" s="1"/>
  <c r="L55" i="1" s="1"/>
  <c r="F35" i="1"/>
  <c r="AK29" i="1"/>
  <c r="K35" i="1" s="1"/>
  <c r="L35" i="1" s="1"/>
  <c r="AK40" i="1"/>
  <c r="K46" i="1" s="1"/>
  <c r="L46" i="1" s="1"/>
  <c r="F46" i="1"/>
  <c r="F49" i="1"/>
  <c r="F52" i="1"/>
  <c r="AK60" i="1"/>
  <c r="K66" i="1" s="1"/>
  <c r="L66" i="1" s="1"/>
  <c r="AK30" i="1"/>
  <c r="K36" i="1" s="1"/>
  <c r="L36" i="1" s="1"/>
  <c r="AK22" i="1"/>
  <c r="K28" i="1" s="1"/>
  <c r="L28" i="1" s="1"/>
  <c r="AK83" i="1"/>
  <c r="K89" i="1" s="1"/>
  <c r="L89" i="1" s="1"/>
  <c r="AK84" i="1"/>
  <c r="K90" i="1" s="1"/>
  <c r="L90" i="1" s="1"/>
  <c r="AK5" i="1"/>
  <c r="K11" i="1" s="1"/>
  <c r="L11" i="1" s="1"/>
  <c r="P9" i="1"/>
  <c r="P10" i="1" s="1"/>
  <c r="P11" i="1" s="1"/>
  <c r="AK100" i="1"/>
  <c r="K106" i="1" s="1"/>
  <c r="L106" i="1" s="1"/>
  <c r="F100" i="1"/>
  <c r="AK36" i="1"/>
  <c r="K42" i="1" s="1"/>
  <c r="L42" i="1" s="1"/>
  <c r="F26" i="1"/>
  <c r="F79" i="1"/>
  <c r="F30" i="1"/>
  <c r="AK87" i="1"/>
  <c r="K93" i="1" s="1"/>
  <c r="L93" i="1" s="1"/>
  <c r="F54" i="1"/>
  <c r="F80" i="1"/>
  <c r="S4" i="1"/>
  <c r="AK101" i="1"/>
  <c r="K107" i="1" s="1"/>
  <c r="L107" i="1" s="1"/>
  <c r="F91" i="1"/>
  <c r="AK45" i="1"/>
  <c r="K51" i="1" s="1"/>
  <c r="L51" i="1" s="1"/>
  <c r="F16" i="1"/>
  <c r="F62" i="1"/>
  <c r="F39" i="1"/>
  <c r="F60" i="1"/>
  <c r="F50" i="1"/>
  <c r="AK11" i="1"/>
  <c r="K17" i="1" s="1"/>
  <c r="L17" i="1" s="1"/>
  <c r="AK53" i="1"/>
  <c r="K59" i="1" s="1"/>
  <c r="L59" i="1" s="1"/>
  <c r="F74" i="1"/>
  <c r="F32" i="1"/>
  <c r="F41" i="1"/>
  <c r="AK8" i="1"/>
  <c r="K14" i="1" s="1"/>
  <c r="L14" i="1" s="1"/>
  <c r="AK27" i="1"/>
  <c r="K33" i="1" s="1"/>
  <c r="L33" i="1" s="1"/>
  <c r="AK55" i="1"/>
  <c r="K61" i="1" s="1"/>
  <c r="L61" i="1" s="1"/>
  <c r="U5" i="1"/>
  <c r="AK4" i="1"/>
  <c r="K10" i="1" s="1"/>
  <c r="L10" i="1" s="1"/>
  <c r="AC2" i="2"/>
  <c r="AC3" i="2" s="1"/>
  <c r="O13" i="6"/>
  <c r="C13" i="2"/>
  <c r="C14" i="2" s="1"/>
  <c r="U18" i="2"/>
  <c r="U7" i="1"/>
  <c r="F9" i="1"/>
  <c r="D13" i="6" s="1"/>
  <c r="E13" i="6" s="1"/>
  <c r="AK3" i="1"/>
  <c r="K9" i="1" s="1"/>
  <c r="L9" i="1" s="1"/>
  <c r="AK9" i="1"/>
  <c r="K15" i="1" s="1"/>
  <c r="L15" i="1" s="1"/>
  <c r="F15" i="1"/>
  <c r="K13" i="6"/>
  <c r="C14" i="6"/>
  <c r="L13" i="1"/>
  <c r="M14" i="6" l="1"/>
  <c r="P13" i="6"/>
  <c r="Q13" i="6" s="1"/>
  <c r="D13" i="2"/>
  <c r="E13" i="2" s="1"/>
  <c r="K13" i="2"/>
  <c r="AA2" i="2" s="1"/>
  <c r="X13" i="6"/>
  <c r="O14" i="6"/>
  <c r="Y14" i="6" s="1"/>
  <c r="M13" i="6"/>
  <c r="N13" i="6" s="1"/>
  <c r="Y13" i="6"/>
  <c r="M13" i="2"/>
  <c r="M14" i="2"/>
  <c r="K14" i="2"/>
  <c r="D14" i="2"/>
  <c r="E14" i="2" s="1"/>
  <c r="L13" i="6"/>
  <c r="AC4" i="2"/>
  <c r="C15" i="6"/>
  <c r="D14" i="6"/>
  <c r="L14" i="6" s="1"/>
  <c r="K14" i="6"/>
  <c r="C15" i="2"/>
  <c r="D9" i="6"/>
  <c r="L7" i="1"/>
  <c r="Z3" i="2" l="1"/>
  <c r="N14" i="6"/>
  <c r="AA3" i="2"/>
  <c r="L13" i="2"/>
  <c r="Z2" i="2"/>
  <c r="N13" i="2"/>
  <c r="P14" i="6"/>
  <c r="Q14" i="6" s="1"/>
  <c r="X14" i="6"/>
  <c r="Z14" i="6" s="1"/>
  <c r="O15" i="6"/>
  <c r="X15" i="6" s="1"/>
  <c r="Z13" i="6"/>
  <c r="D15" i="2"/>
  <c r="L15" i="2" s="1"/>
  <c r="M15" i="2"/>
  <c r="K15" i="2"/>
  <c r="AA4" i="2" s="1"/>
  <c r="L14" i="2"/>
  <c r="N14" i="2"/>
  <c r="AC5" i="2"/>
  <c r="E14" i="6"/>
  <c r="C16" i="2"/>
  <c r="C16" i="6"/>
  <c r="D15" i="6"/>
  <c r="L15" i="6" s="1"/>
  <c r="K15" i="6"/>
  <c r="M15" i="6"/>
  <c r="Z4" i="2" l="1"/>
  <c r="Y15" i="6"/>
  <c r="Z15" i="6" s="1"/>
  <c r="P15" i="6"/>
  <c r="Q15" i="6" s="1"/>
  <c r="O16" i="6"/>
  <c r="X16" i="6" s="1"/>
  <c r="E15" i="2"/>
  <c r="K16" i="2"/>
  <c r="AA5" i="2" s="1"/>
  <c r="M16" i="2"/>
  <c r="D16" i="2"/>
  <c r="L16" i="2" s="1"/>
  <c r="N15" i="2"/>
  <c r="N15" i="6"/>
  <c r="E15" i="6"/>
  <c r="AC6" i="2"/>
  <c r="D16" i="6"/>
  <c r="E16" i="6" s="1"/>
  <c r="C17" i="6"/>
  <c r="K16" i="6"/>
  <c r="M16" i="6"/>
  <c r="C17" i="2"/>
  <c r="Z5" i="2" l="1"/>
  <c r="Y16" i="6"/>
  <c r="Z16" i="6" s="1"/>
  <c r="P16" i="6"/>
  <c r="Q16" i="6" s="1"/>
  <c r="O17" i="6"/>
  <c r="P17" i="6" s="1"/>
  <c r="Q17" i="6" s="1"/>
  <c r="N16" i="2"/>
  <c r="E16" i="2"/>
  <c r="M17" i="2"/>
  <c r="K17" i="2"/>
  <c r="D17" i="2"/>
  <c r="L17" i="2" s="1"/>
  <c r="L16" i="6"/>
  <c r="AC7" i="2"/>
  <c r="Z6" i="2"/>
  <c r="AA6" i="2"/>
  <c r="N16" i="6"/>
  <c r="K17" i="6"/>
  <c r="D17" i="6"/>
  <c r="E17" i="6" s="1"/>
  <c r="C18" i="6"/>
  <c r="M17" i="6"/>
  <c r="C18" i="2"/>
  <c r="X17" i="6" l="1"/>
  <c r="Y17" i="6"/>
  <c r="O18" i="6"/>
  <c r="E17" i="2"/>
  <c r="N17" i="2"/>
  <c r="M18" i="2"/>
  <c r="D18" i="2"/>
  <c r="L18" i="2" s="1"/>
  <c r="K18" i="2"/>
  <c r="N17" i="6"/>
  <c r="O19" i="6"/>
  <c r="X18" i="6"/>
  <c r="P18" i="6"/>
  <c r="Q18" i="6" s="1"/>
  <c r="Y18" i="6"/>
  <c r="L17" i="6"/>
  <c r="C19" i="2"/>
  <c r="C19" i="6"/>
  <c r="K18" i="6"/>
  <c r="D18" i="6"/>
  <c r="L18" i="6" s="1"/>
  <c r="M18" i="6"/>
  <c r="Z7" i="2"/>
  <c r="AA7" i="2"/>
  <c r="AC8" i="2"/>
  <c r="Z17" i="6" l="1"/>
  <c r="M19" i="2"/>
  <c r="K19" i="2"/>
  <c r="D19" i="2"/>
  <c r="L19" i="2" s="1"/>
  <c r="E18" i="2"/>
  <c r="N18" i="2"/>
  <c r="E18" i="6"/>
  <c r="Z18" i="6"/>
  <c r="Z8" i="2"/>
  <c r="AA8" i="2"/>
  <c r="AC9" i="2"/>
  <c r="K19" i="6"/>
  <c r="C20" i="6"/>
  <c r="D19" i="6"/>
  <c r="L19" i="6" s="1"/>
  <c r="M19" i="6"/>
  <c r="C20" i="2"/>
  <c r="P19" i="6"/>
  <c r="Q19" i="6" s="1"/>
  <c r="O20" i="6"/>
  <c r="X19" i="6"/>
  <c r="Y19" i="6"/>
  <c r="N18" i="6"/>
  <c r="E19" i="2" l="1"/>
  <c r="D20" i="2"/>
  <c r="E20" i="2" s="1"/>
  <c r="M20" i="2"/>
  <c r="K20" i="2"/>
  <c r="N19" i="2"/>
  <c r="Z19" i="6"/>
  <c r="N19" i="6"/>
  <c r="E19" i="6"/>
  <c r="C21" i="2"/>
  <c r="X20" i="6"/>
  <c r="P20" i="6"/>
  <c r="Q20" i="6" s="1"/>
  <c r="O21" i="6"/>
  <c r="Y20" i="6"/>
  <c r="C21" i="6"/>
  <c r="D20" i="6"/>
  <c r="E20" i="6" s="1"/>
  <c r="K20" i="6"/>
  <c r="M20" i="6"/>
  <c r="AA9" i="2"/>
  <c r="Z9" i="2"/>
  <c r="AC10" i="2"/>
  <c r="L20" i="6" l="1"/>
  <c r="L20" i="2"/>
  <c r="M21" i="2"/>
  <c r="K21" i="2"/>
  <c r="D21" i="2"/>
  <c r="L21" i="2" s="1"/>
  <c r="N20" i="2"/>
  <c r="N20" i="6"/>
  <c r="Z20" i="6"/>
  <c r="AA10" i="2"/>
  <c r="Z10" i="2"/>
  <c r="AC11" i="2"/>
  <c r="K21" i="6"/>
  <c r="D21" i="6"/>
  <c r="E21" i="6" s="1"/>
  <c r="C22" i="6"/>
  <c r="M21" i="6"/>
  <c r="X21" i="6"/>
  <c r="P21" i="6"/>
  <c r="Q21" i="6" s="1"/>
  <c r="O22" i="6"/>
  <c r="Y21" i="6"/>
  <c r="C22" i="2"/>
  <c r="N21" i="6" l="1"/>
  <c r="E21" i="2"/>
  <c r="M22" i="2"/>
  <c r="K22" i="2"/>
  <c r="D22" i="2"/>
  <c r="E22" i="2" s="1"/>
  <c r="N21" i="2"/>
  <c r="L21" i="6"/>
  <c r="Z21" i="6"/>
  <c r="C23" i="2"/>
  <c r="Y22" i="6"/>
  <c r="X22" i="6"/>
  <c r="P22" i="6"/>
  <c r="Q22" i="6" s="1"/>
  <c r="O23" i="6"/>
  <c r="K22" i="6"/>
  <c r="M22" i="6"/>
  <c r="C23" i="6"/>
  <c r="D22" i="6"/>
  <c r="L22" i="6" s="1"/>
  <c r="Z11" i="2"/>
  <c r="AA11" i="2"/>
  <c r="AC12" i="2"/>
  <c r="L22" i="2" l="1"/>
  <c r="M23" i="2"/>
  <c r="K23" i="2"/>
  <c r="D23" i="2"/>
  <c r="L23" i="2" s="1"/>
  <c r="N22" i="2"/>
  <c r="E22" i="6"/>
  <c r="N22" i="6"/>
  <c r="C24" i="6"/>
  <c r="K23" i="6"/>
  <c r="D23" i="6"/>
  <c r="L23" i="6" s="1"/>
  <c r="M23" i="6"/>
  <c r="P23" i="6"/>
  <c r="Q23" i="6" s="1"/>
  <c r="O24" i="6"/>
  <c r="Y23" i="6"/>
  <c r="X23" i="6"/>
  <c r="C24" i="2"/>
  <c r="Z22" i="6"/>
  <c r="Z12" i="2"/>
  <c r="AC13" i="2"/>
  <c r="AA12" i="2"/>
  <c r="N23" i="6" l="1"/>
  <c r="M24" i="2"/>
  <c r="K24" i="2"/>
  <c r="D24" i="2"/>
  <c r="L24" i="2" s="1"/>
  <c r="E23" i="2"/>
  <c r="N23" i="2"/>
  <c r="E23" i="6"/>
  <c r="C25" i="2"/>
  <c r="AC14" i="2"/>
  <c r="Z13" i="2"/>
  <c r="AA13" i="2"/>
  <c r="D24" i="6"/>
  <c r="L24" i="6" s="1"/>
  <c r="C25" i="6"/>
  <c r="K24" i="6"/>
  <c r="M24" i="6"/>
  <c r="Z23" i="6"/>
  <c r="P24" i="6"/>
  <c r="Q24" i="6" s="1"/>
  <c r="Y24" i="6"/>
  <c r="X24" i="6"/>
  <c r="O25" i="6"/>
  <c r="E24" i="2" l="1"/>
  <c r="D25" i="2"/>
  <c r="E25" i="2" s="1"/>
  <c r="M25" i="2"/>
  <c r="K25" i="2"/>
  <c r="N24" i="2"/>
  <c r="Z24" i="6"/>
  <c r="M25" i="6"/>
  <c r="C26" i="6"/>
  <c r="D25" i="6"/>
  <c r="L25" i="6" s="1"/>
  <c r="K25" i="6"/>
  <c r="O26" i="6"/>
  <c r="X25" i="6"/>
  <c r="P25" i="6"/>
  <c r="Q25" i="6" s="1"/>
  <c r="Y25" i="6"/>
  <c r="C26" i="2"/>
  <c r="N24" i="6"/>
  <c r="E24" i="6"/>
  <c r="Z14" i="2"/>
  <c r="AC15" i="2"/>
  <c r="AA14" i="2"/>
  <c r="L25" i="2" l="1"/>
  <c r="N25" i="2"/>
  <c r="K26" i="2"/>
  <c r="M26" i="2"/>
  <c r="D26" i="2"/>
  <c r="L26" i="2" s="1"/>
  <c r="E25" i="6"/>
  <c r="Z25" i="6"/>
  <c r="C27" i="2"/>
  <c r="P26" i="6"/>
  <c r="Q26" i="6" s="1"/>
  <c r="O27" i="6"/>
  <c r="X26" i="6"/>
  <c r="Y26" i="6"/>
  <c r="AC16" i="2"/>
  <c r="AA15" i="2"/>
  <c r="Z15" i="2"/>
  <c r="C27" i="6"/>
  <c r="K26" i="6"/>
  <c r="D26" i="6"/>
  <c r="E26" i="6" s="1"/>
  <c r="M26" i="6"/>
  <c r="N25" i="6"/>
  <c r="N26" i="2" l="1"/>
  <c r="E26" i="2"/>
  <c r="M27" i="2"/>
  <c r="K27" i="2"/>
  <c r="D27" i="2"/>
  <c r="L27" i="2" s="1"/>
  <c r="L26" i="6"/>
  <c r="Z16" i="2"/>
  <c r="AC17" i="2"/>
  <c r="AA16" i="2"/>
  <c r="O28" i="6"/>
  <c r="X27" i="6"/>
  <c r="P27" i="6"/>
  <c r="Q27" i="6" s="1"/>
  <c r="Y27" i="6"/>
  <c r="C28" i="2"/>
  <c r="D27" i="6"/>
  <c r="L27" i="6" s="1"/>
  <c r="M27" i="6"/>
  <c r="K27" i="6"/>
  <c r="C28" i="6"/>
  <c r="Z26" i="6"/>
  <c r="N26" i="6"/>
  <c r="E27" i="2" l="1"/>
  <c r="K28" i="2"/>
  <c r="M28" i="2"/>
  <c r="D28" i="2"/>
  <c r="L28" i="2" s="1"/>
  <c r="N27" i="2"/>
  <c r="N27" i="6"/>
  <c r="Z27" i="6"/>
  <c r="O29" i="6"/>
  <c r="X28" i="6"/>
  <c r="Y28" i="6"/>
  <c r="P28" i="6"/>
  <c r="Q28" i="6" s="1"/>
  <c r="E27" i="6"/>
  <c r="AC18" i="2"/>
  <c r="AA17" i="2"/>
  <c r="Z17" i="2"/>
  <c r="C29" i="2"/>
  <c r="M28" i="6"/>
  <c r="C29" i="6"/>
  <c r="D28" i="6"/>
  <c r="L28" i="6" s="1"/>
  <c r="K28" i="6"/>
  <c r="E28" i="2" l="1"/>
  <c r="N28" i="2"/>
  <c r="D29" i="2"/>
  <c r="L29" i="2" s="1"/>
  <c r="K29" i="2"/>
  <c r="M29" i="2"/>
  <c r="E28" i="6"/>
  <c r="N28" i="6"/>
  <c r="AC19" i="2"/>
  <c r="Z18" i="2"/>
  <c r="AA18" i="2"/>
  <c r="C30" i="2"/>
  <c r="Z28" i="6"/>
  <c r="Y29" i="6"/>
  <c r="P29" i="6"/>
  <c r="Q29" i="6" s="1"/>
  <c r="O30" i="6"/>
  <c r="X29" i="6"/>
  <c r="K29" i="6"/>
  <c r="C30" i="6"/>
  <c r="D29" i="6"/>
  <c r="L29" i="6" s="1"/>
  <c r="M29" i="6"/>
  <c r="E29" i="2" l="1"/>
  <c r="K30" i="2"/>
  <c r="D30" i="2"/>
  <c r="L30" i="2" s="1"/>
  <c r="M30" i="2"/>
  <c r="N29" i="2"/>
  <c r="Z29" i="6"/>
  <c r="E29" i="6"/>
  <c r="C31" i="6"/>
  <c r="M30" i="6"/>
  <c r="D30" i="6"/>
  <c r="L30" i="6" s="1"/>
  <c r="K30" i="6"/>
  <c r="C31" i="2"/>
  <c r="P30" i="6"/>
  <c r="Q30" i="6" s="1"/>
  <c r="X30" i="6"/>
  <c r="Y30" i="6"/>
  <c r="O31" i="6"/>
  <c r="N29" i="6"/>
  <c r="AC20" i="2"/>
  <c r="AA19" i="2"/>
  <c r="Z19" i="2"/>
  <c r="N30" i="2" l="1"/>
  <c r="M31" i="2"/>
  <c r="K31" i="2"/>
  <c r="D31" i="2"/>
  <c r="E31" i="2" s="1"/>
  <c r="E30" i="2"/>
  <c r="Z30" i="6"/>
  <c r="O32" i="6"/>
  <c r="X31" i="6"/>
  <c r="Y31" i="6"/>
  <c r="P31" i="6"/>
  <c r="Q31" i="6" s="1"/>
  <c r="C32" i="2"/>
  <c r="E30" i="6"/>
  <c r="N30" i="6"/>
  <c r="Z20" i="2"/>
  <c r="AA20" i="2"/>
  <c r="AC21" i="2"/>
  <c r="D31" i="6"/>
  <c r="L31" i="6" s="1"/>
  <c r="K31" i="6"/>
  <c r="C32" i="6"/>
  <c r="M31" i="6"/>
  <c r="M32" i="2" l="1"/>
  <c r="K32" i="2"/>
  <c r="D32" i="2"/>
  <c r="E32" i="2" s="1"/>
  <c r="L31" i="2"/>
  <c r="N31" i="2"/>
  <c r="E31" i="6"/>
  <c r="N31" i="6"/>
  <c r="D32" i="6"/>
  <c r="L32" i="6" s="1"/>
  <c r="M32" i="6"/>
  <c r="K32" i="6"/>
  <c r="C33" i="6"/>
  <c r="Z21" i="2"/>
  <c r="AC22" i="2"/>
  <c r="AA21" i="2"/>
  <c r="C33" i="2"/>
  <c r="Z31" i="6"/>
  <c r="X32" i="6"/>
  <c r="O33" i="6"/>
  <c r="Y32" i="6"/>
  <c r="P32" i="6"/>
  <c r="Q32" i="6" s="1"/>
  <c r="M33" i="2" l="1"/>
  <c r="K33" i="2"/>
  <c r="D33" i="2"/>
  <c r="L33" i="2" s="1"/>
  <c r="L32" i="2"/>
  <c r="N32" i="2"/>
  <c r="Z32" i="6"/>
  <c r="AC23" i="2"/>
  <c r="AA22" i="2"/>
  <c r="Z22" i="2"/>
  <c r="C34" i="6"/>
  <c r="D33" i="6"/>
  <c r="E33" i="6" s="1"/>
  <c r="M33" i="6"/>
  <c r="K33" i="6"/>
  <c r="E32" i="6"/>
  <c r="N32" i="6"/>
  <c r="C34" i="2"/>
  <c r="Y33" i="6"/>
  <c r="P33" i="6"/>
  <c r="Q33" i="6" s="1"/>
  <c r="O34" i="6"/>
  <c r="X33" i="6"/>
  <c r="E33" i="2" l="1"/>
  <c r="D34" i="2"/>
  <c r="E34" i="2" s="1"/>
  <c r="M34" i="2"/>
  <c r="K34" i="2"/>
  <c r="N33" i="2"/>
  <c r="C35" i="2"/>
  <c r="C35" i="6"/>
  <c r="K34" i="6"/>
  <c r="D34" i="6"/>
  <c r="E34" i="6" s="1"/>
  <c r="M34" i="6"/>
  <c r="O35" i="6"/>
  <c r="P34" i="6"/>
  <c r="Q34" i="6" s="1"/>
  <c r="X34" i="6"/>
  <c r="Y34" i="6"/>
  <c r="L33" i="6"/>
  <c r="N33" i="6"/>
  <c r="Z33" i="6"/>
  <c r="AC24" i="2"/>
  <c r="AA23" i="2"/>
  <c r="Z23" i="2"/>
  <c r="N34" i="6" l="1"/>
  <c r="L34" i="2"/>
  <c r="N34" i="2"/>
  <c r="K35" i="2"/>
  <c r="M35" i="2"/>
  <c r="D35" i="2"/>
  <c r="L35" i="2" s="1"/>
  <c r="L34" i="6"/>
  <c r="P35" i="6"/>
  <c r="Q35" i="6" s="1"/>
  <c r="Y35" i="6"/>
  <c r="X35" i="6"/>
  <c r="O36" i="6"/>
  <c r="C36" i="6"/>
  <c r="D35" i="6"/>
  <c r="L35" i="6" s="1"/>
  <c r="M35" i="6"/>
  <c r="K35" i="6"/>
  <c r="Z24" i="2"/>
  <c r="AA24" i="2"/>
  <c r="AC25" i="2"/>
  <c r="Z34" i="6"/>
  <c r="C36" i="2"/>
  <c r="N35" i="2" l="1"/>
  <c r="E35" i="6"/>
  <c r="E35" i="2"/>
  <c r="M36" i="2"/>
  <c r="K36" i="2"/>
  <c r="D36" i="2"/>
  <c r="L36" i="2" s="1"/>
  <c r="Z35" i="6"/>
  <c r="N35" i="6"/>
  <c r="AC26" i="2"/>
  <c r="AA25" i="2"/>
  <c r="Z25" i="2"/>
  <c r="M36" i="6"/>
  <c r="D36" i="6"/>
  <c r="L36" i="6" s="1"/>
  <c r="C37" i="6"/>
  <c r="K36" i="6"/>
  <c r="O37" i="6"/>
  <c r="X36" i="6"/>
  <c r="P36" i="6"/>
  <c r="Q36" i="6" s="1"/>
  <c r="Y36" i="6"/>
  <c r="C37" i="2"/>
  <c r="E36" i="2" l="1"/>
  <c r="N36" i="2"/>
  <c r="M37" i="2"/>
  <c r="K37" i="2"/>
  <c r="D37" i="2"/>
  <c r="L37" i="2" s="1"/>
  <c r="D37" i="6"/>
  <c r="L37" i="6" s="1"/>
  <c r="C38" i="6"/>
  <c r="M37" i="6"/>
  <c r="K37" i="6"/>
  <c r="N36" i="6"/>
  <c r="E36" i="6"/>
  <c r="Z36" i="6"/>
  <c r="Y37" i="6"/>
  <c r="X37" i="6"/>
  <c r="P37" i="6"/>
  <c r="Q37" i="6" s="1"/>
  <c r="O38" i="6"/>
  <c r="C38" i="2"/>
  <c r="AC27" i="2"/>
  <c r="Z26" i="2"/>
  <c r="AA26" i="2"/>
  <c r="N37" i="2" l="1"/>
  <c r="E37" i="6"/>
  <c r="E37" i="2"/>
  <c r="M38" i="2"/>
  <c r="K38" i="2"/>
  <c r="D38" i="2"/>
  <c r="E38" i="2" s="1"/>
  <c r="N37" i="6"/>
  <c r="X38" i="6"/>
  <c r="Y38" i="6"/>
  <c r="O39" i="6"/>
  <c r="P38" i="6"/>
  <c r="Q38" i="6" s="1"/>
  <c r="Z37" i="6"/>
  <c r="AC28" i="2"/>
  <c r="AA27" i="2"/>
  <c r="Z27" i="2"/>
  <c r="C39" i="2"/>
  <c r="K38" i="6"/>
  <c r="C39" i="6"/>
  <c r="D38" i="6"/>
  <c r="E38" i="6" s="1"/>
  <c r="M38" i="6"/>
  <c r="N38" i="2" l="1"/>
  <c r="D39" i="2"/>
  <c r="L39" i="2" s="1"/>
  <c r="K39" i="2"/>
  <c r="M39" i="2"/>
  <c r="L38" i="2"/>
  <c r="Z38" i="6"/>
  <c r="L38" i="6"/>
  <c r="C40" i="2"/>
  <c r="N38" i="6"/>
  <c r="C40" i="6"/>
  <c r="D39" i="6"/>
  <c r="L39" i="6" s="1"/>
  <c r="M39" i="6"/>
  <c r="K39" i="6"/>
  <c r="Z28" i="2"/>
  <c r="AC29" i="2"/>
  <c r="AA28" i="2"/>
  <c r="O40" i="6"/>
  <c r="P39" i="6"/>
  <c r="Q39" i="6" s="1"/>
  <c r="Y39" i="6"/>
  <c r="X39" i="6"/>
  <c r="E39" i="2" l="1"/>
  <c r="N39" i="2"/>
  <c r="K40" i="2"/>
  <c r="D40" i="2"/>
  <c r="L40" i="2" s="1"/>
  <c r="M40" i="2"/>
  <c r="Z29" i="2"/>
  <c r="AC30" i="2"/>
  <c r="AA29" i="2"/>
  <c r="N39" i="6"/>
  <c r="E39" i="6"/>
  <c r="C41" i="6"/>
  <c r="K40" i="6"/>
  <c r="D40" i="6"/>
  <c r="E40" i="6" s="1"/>
  <c r="M40" i="6"/>
  <c r="Z39" i="6"/>
  <c r="X40" i="6"/>
  <c r="O41" i="6"/>
  <c r="Y40" i="6"/>
  <c r="P40" i="6"/>
  <c r="Q40" i="6" s="1"/>
  <c r="C41" i="2"/>
  <c r="E40" i="2" l="1"/>
  <c r="N40" i="6"/>
  <c r="M41" i="2"/>
  <c r="D41" i="2"/>
  <c r="L41" i="2" s="1"/>
  <c r="K41" i="2"/>
  <c r="N40" i="2"/>
  <c r="Z40" i="6"/>
  <c r="Y41" i="6"/>
  <c r="O42" i="6"/>
  <c r="P41" i="6"/>
  <c r="Q41" i="6" s="1"/>
  <c r="X41" i="6"/>
  <c r="L40" i="6"/>
  <c r="C42" i="6"/>
  <c r="K41" i="6"/>
  <c r="M41" i="6"/>
  <c r="D41" i="6"/>
  <c r="E41" i="6" s="1"/>
  <c r="C42" i="2"/>
  <c r="Z30" i="2"/>
  <c r="AA30" i="2"/>
  <c r="AC31" i="2"/>
  <c r="M42" i="2" l="1"/>
  <c r="D42" i="2"/>
  <c r="L42" i="2" s="1"/>
  <c r="K42" i="2"/>
  <c r="E41" i="2"/>
  <c r="N41" i="2"/>
  <c r="Z41" i="6"/>
  <c r="N41" i="6"/>
  <c r="L41" i="6"/>
  <c r="M42" i="6"/>
  <c r="K42" i="6"/>
  <c r="D42" i="6"/>
  <c r="L42" i="6" s="1"/>
  <c r="C43" i="6"/>
  <c r="C43" i="2"/>
  <c r="AA31" i="2"/>
  <c r="AC32" i="2"/>
  <c r="Z31" i="2"/>
  <c r="Y42" i="6"/>
  <c r="X42" i="6"/>
  <c r="P42" i="6"/>
  <c r="Q42" i="6" s="1"/>
  <c r="O43" i="6"/>
  <c r="E42" i="2" l="1"/>
  <c r="M43" i="2"/>
  <c r="K43" i="2"/>
  <c r="D43" i="2"/>
  <c r="E43" i="2" s="1"/>
  <c r="N42" i="2"/>
  <c r="E42" i="6"/>
  <c r="AA32" i="2"/>
  <c r="AC33" i="2"/>
  <c r="Z32" i="2"/>
  <c r="Z42" i="6"/>
  <c r="C44" i="2"/>
  <c r="O44" i="6"/>
  <c r="P43" i="6"/>
  <c r="Q43" i="6" s="1"/>
  <c r="Y43" i="6"/>
  <c r="X43" i="6"/>
  <c r="K43" i="6"/>
  <c r="C44" i="6"/>
  <c r="D43" i="6"/>
  <c r="E43" i="6" s="1"/>
  <c r="M43" i="6"/>
  <c r="N42" i="6"/>
  <c r="N43" i="2" l="1"/>
  <c r="D44" i="2"/>
  <c r="L44" i="2" s="1"/>
  <c r="K44" i="2"/>
  <c r="M44" i="2"/>
  <c r="L43" i="2"/>
  <c r="Z43" i="6"/>
  <c r="L43" i="6"/>
  <c r="P44" i="6"/>
  <c r="Q44" i="6" s="1"/>
  <c r="X44" i="6"/>
  <c r="Y44" i="6"/>
  <c r="O45" i="6"/>
  <c r="N43" i="6"/>
  <c r="C45" i="6"/>
  <c r="M44" i="6"/>
  <c r="D44" i="6"/>
  <c r="L44" i="6" s="1"/>
  <c r="K44" i="6"/>
  <c r="AA33" i="2"/>
  <c r="AC34" i="2"/>
  <c r="Z33" i="2"/>
  <c r="C45" i="2"/>
  <c r="E44" i="2" l="1"/>
  <c r="N44" i="2"/>
  <c r="M45" i="2"/>
  <c r="K45" i="2"/>
  <c r="D45" i="2"/>
  <c r="L45" i="2" s="1"/>
  <c r="E44" i="6"/>
  <c r="N44" i="6"/>
  <c r="C46" i="2"/>
  <c r="AC35" i="2"/>
  <c r="Z34" i="2"/>
  <c r="AA34" i="2"/>
  <c r="C46" i="6"/>
  <c r="M45" i="6"/>
  <c r="K45" i="6"/>
  <c r="D45" i="6"/>
  <c r="E45" i="6" s="1"/>
  <c r="O46" i="6"/>
  <c r="Y45" i="6"/>
  <c r="X45" i="6"/>
  <c r="P45" i="6"/>
  <c r="Q45" i="6" s="1"/>
  <c r="Z44" i="6"/>
  <c r="D46" i="2" l="1"/>
  <c r="L46" i="2" s="1"/>
  <c r="M46" i="2"/>
  <c r="K46" i="2"/>
  <c r="E45" i="2"/>
  <c r="N45" i="2"/>
  <c r="L45" i="6"/>
  <c r="N45" i="6"/>
  <c r="Y46" i="6"/>
  <c r="P46" i="6"/>
  <c r="Q46" i="6" s="1"/>
  <c r="X46" i="6"/>
  <c r="O47" i="6"/>
  <c r="C47" i="6"/>
  <c r="D46" i="6"/>
  <c r="E46" i="6" s="1"/>
  <c r="M46" i="6"/>
  <c r="K46" i="6"/>
  <c r="C47" i="2"/>
  <c r="AC36" i="2"/>
  <c r="Z35" i="2"/>
  <c r="AA35" i="2"/>
  <c r="Z45" i="6"/>
  <c r="E46" i="2" l="1"/>
  <c r="Z46" i="6"/>
  <c r="K47" i="2"/>
  <c r="M47" i="2"/>
  <c r="D47" i="2"/>
  <c r="L47" i="2" s="1"/>
  <c r="N46" i="2"/>
  <c r="L46" i="6"/>
  <c r="AC37" i="2"/>
  <c r="AA36" i="2"/>
  <c r="Z36" i="2"/>
  <c r="N46" i="6"/>
  <c r="P47" i="6"/>
  <c r="Q47" i="6" s="1"/>
  <c r="Y47" i="6"/>
  <c r="O48" i="6"/>
  <c r="X47" i="6"/>
  <c r="C48" i="2"/>
  <c r="C48" i="6"/>
  <c r="K47" i="6"/>
  <c r="D47" i="6"/>
  <c r="E47" i="6" s="1"/>
  <c r="M47" i="6"/>
  <c r="N47" i="2" l="1"/>
  <c r="L47" i="6"/>
  <c r="E47" i="2"/>
  <c r="M48" i="2"/>
  <c r="K48" i="2"/>
  <c r="D48" i="2"/>
  <c r="L48" i="2" s="1"/>
  <c r="N47" i="6"/>
  <c r="Z47" i="6"/>
  <c r="Y48" i="6"/>
  <c r="X48" i="6"/>
  <c r="O49" i="6"/>
  <c r="P48" i="6"/>
  <c r="Q48" i="6" s="1"/>
  <c r="M48" i="6"/>
  <c r="D48" i="6"/>
  <c r="E48" i="6" s="1"/>
  <c r="C49" i="6"/>
  <c r="K48" i="6"/>
  <c r="C49" i="2"/>
  <c r="AC38" i="2"/>
  <c r="Z37" i="2"/>
  <c r="AA37" i="2"/>
  <c r="E48" i="2" l="1"/>
  <c r="M49" i="2"/>
  <c r="K49" i="2"/>
  <c r="D49" i="2"/>
  <c r="E49" i="2" s="1"/>
  <c r="N48" i="2"/>
  <c r="L48" i="6"/>
  <c r="Y49" i="6"/>
  <c r="P49" i="6"/>
  <c r="Q49" i="6" s="1"/>
  <c r="O50" i="6"/>
  <c r="X49" i="6"/>
  <c r="N48" i="6"/>
  <c r="C50" i="2"/>
  <c r="C50" i="6"/>
  <c r="M49" i="6"/>
  <c r="D49" i="6"/>
  <c r="L49" i="6" s="1"/>
  <c r="K49" i="6"/>
  <c r="Z48" i="6"/>
  <c r="AC39" i="2"/>
  <c r="Z38" i="2"/>
  <c r="AA38" i="2"/>
  <c r="M50" i="2" l="1"/>
  <c r="K50" i="2"/>
  <c r="D50" i="2"/>
  <c r="E50" i="2" s="1"/>
  <c r="L49" i="2"/>
  <c r="N49" i="2"/>
  <c r="Z49" i="6"/>
  <c r="N49" i="6"/>
  <c r="C51" i="2"/>
  <c r="D50" i="6"/>
  <c r="E50" i="6" s="1"/>
  <c r="K50" i="6"/>
  <c r="C51" i="6"/>
  <c r="M50" i="6"/>
  <c r="AC40" i="2"/>
  <c r="Z39" i="2"/>
  <c r="AA39" i="2"/>
  <c r="E49" i="6"/>
  <c r="O51" i="6"/>
  <c r="Y50" i="6"/>
  <c r="X50" i="6"/>
  <c r="P50" i="6"/>
  <c r="Q50" i="6" s="1"/>
  <c r="K51" i="2" l="1"/>
  <c r="D51" i="2"/>
  <c r="L51" i="2" s="1"/>
  <c r="M51" i="2"/>
  <c r="N50" i="2"/>
  <c r="L50" i="2"/>
  <c r="Z50" i="6"/>
  <c r="N50" i="6"/>
  <c r="D51" i="6"/>
  <c r="E51" i="6" s="1"/>
  <c r="K51" i="6"/>
  <c r="C52" i="6"/>
  <c r="M51" i="6"/>
  <c r="C52" i="2"/>
  <c r="X51" i="6"/>
  <c r="Y51" i="6"/>
  <c r="O52" i="6"/>
  <c r="P51" i="6"/>
  <c r="Q51" i="6" s="1"/>
  <c r="AC41" i="2"/>
  <c r="Z40" i="2"/>
  <c r="AA40" i="2"/>
  <c r="L50" i="6"/>
  <c r="L51" i="6" l="1"/>
  <c r="N51" i="2"/>
  <c r="E51" i="2"/>
  <c r="K52" i="2"/>
  <c r="M52" i="2"/>
  <c r="D52" i="2"/>
  <c r="E52" i="2" s="1"/>
  <c r="N51" i="6"/>
  <c r="O53" i="6"/>
  <c r="P52" i="6"/>
  <c r="Q52" i="6" s="1"/>
  <c r="X52" i="6"/>
  <c r="Y52" i="6"/>
  <c r="M52" i="6"/>
  <c r="C53" i="6"/>
  <c r="K52" i="6"/>
  <c r="D52" i="6"/>
  <c r="L52" i="6" s="1"/>
  <c r="AA41" i="2"/>
  <c r="Z41" i="2"/>
  <c r="AC42" i="2"/>
  <c r="Z51" i="6"/>
  <c r="C53" i="2"/>
  <c r="N52" i="2" l="1"/>
  <c r="L52" i="2"/>
  <c r="M53" i="2"/>
  <c r="K53" i="2"/>
  <c r="D53" i="2"/>
  <c r="L53" i="2" s="1"/>
  <c r="C54" i="2"/>
  <c r="AA42" i="2"/>
  <c r="AC43" i="2"/>
  <c r="Z42" i="2"/>
  <c r="E52" i="6"/>
  <c r="M53" i="6"/>
  <c r="D53" i="6"/>
  <c r="L53" i="6" s="1"/>
  <c r="K53" i="6"/>
  <c r="C54" i="6"/>
  <c r="N52" i="6"/>
  <c r="Z52" i="6"/>
  <c r="O54" i="6"/>
  <c r="Y53" i="6"/>
  <c r="X53" i="6"/>
  <c r="P53" i="6"/>
  <c r="Q53" i="6" s="1"/>
  <c r="K54" i="2" l="1"/>
  <c r="D54" i="2"/>
  <c r="L54" i="2" s="1"/>
  <c r="M54" i="2"/>
  <c r="E53" i="2"/>
  <c r="N53" i="2"/>
  <c r="E53" i="6"/>
  <c r="Z53" i="6"/>
  <c r="N53" i="6"/>
  <c r="P54" i="6"/>
  <c r="Q54" i="6" s="1"/>
  <c r="Y54" i="6"/>
  <c r="X54" i="6"/>
  <c r="O55" i="6"/>
  <c r="M54" i="6"/>
  <c r="D54" i="6"/>
  <c r="E54" i="6" s="1"/>
  <c r="K54" i="6"/>
  <c r="C55" i="6"/>
  <c r="AC44" i="2"/>
  <c r="AA43" i="2"/>
  <c r="Z43" i="2"/>
  <c r="C55" i="2"/>
  <c r="E54" i="2" l="1"/>
  <c r="N54" i="2"/>
  <c r="K55" i="2"/>
  <c r="M55" i="2"/>
  <c r="D55" i="2"/>
  <c r="L55" i="2" s="1"/>
  <c r="L54" i="6"/>
  <c r="Z54" i="6"/>
  <c r="M55" i="6"/>
  <c r="K55" i="6"/>
  <c r="D55" i="6"/>
  <c r="E55" i="6" s="1"/>
  <c r="C56" i="6"/>
  <c r="O56" i="6"/>
  <c r="X55" i="6"/>
  <c r="Y55" i="6"/>
  <c r="P55" i="6"/>
  <c r="Q55" i="6" s="1"/>
  <c r="C56" i="2"/>
  <c r="N54" i="6"/>
  <c r="Z44" i="2"/>
  <c r="AC45" i="2"/>
  <c r="AA44" i="2"/>
  <c r="N55" i="2" l="1"/>
  <c r="M56" i="2"/>
  <c r="K56" i="2"/>
  <c r="D56" i="2"/>
  <c r="E56" i="2" s="1"/>
  <c r="E55" i="2"/>
  <c r="K56" i="6"/>
  <c r="C57" i="6"/>
  <c r="M56" i="6"/>
  <c r="D56" i="6"/>
  <c r="L56" i="6" s="1"/>
  <c r="C57" i="2"/>
  <c r="X56" i="6"/>
  <c r="O57" i="6"/>
  <c r="P56" i="6"/>
  <c r="Q56" i="6" s="1"/>
  <c r="Y56" i="6"/>
  <c r="L55" i="6"/>
  <c r="AC46" i="2"/>
  <c r="Z45" i="2"/>
  <c r="AA45" i="2"/>
  <c r="Z55" i="6"/>
  <c r="N55" i="6"/>
  <c r="L56" i="2" l="1"/>
  <c r="K57" i="2"/>
  <c r="M57" i="2"/>
  <c r="D57" i="2"/>
  <c r="L57" i="2" s="1"/>
  <c r="N56" i="2"/>
  <c r="N56" i="6"/>
  <c r="Z56" i="6"/>
  <c r="C58" i="2"/>
  <c r="E56" i="6"/>
  <c r="D57" i="6"/>
  <c r="E57" i="6" s="1"/>
  <c r="K57" i="6"/>
  <c r="C58" i="6"/>
  <c r="M57" i="6"/>
  <c r="O58" i="6"/>
  <c r="X57" i="6"/>
  <c r="Y57" i="6"/>
  <c r="P57" i="6"/>
  <c r="Q57" i="6" s="1"/>
  <c r="AA46" i="2"/>
  <c r="AC47" i="2"/>
  <c r="Z46" i="2"/>
  <c r="N57" i="6" l="1"/>
  <c r="E57" i="2"/>
  <c r="N57" i="2"/>
  <c r="M58" i="2"/>
  <c r="K58" i="2"/>
  <c r="D58" i="2"/>
  <c r="L58" i="2" s="1"/>
  <c r="L57" i="6"/>
  <c r="P58" i="6"/>
  <c r="Q58" i="6" s="1"/>
  <c r="O59" i="6"/>
  <c r="Y58" i="6"/>
  <c r="X58" i="6"/>
  <c r="Z57" i="6"/>
  <c r="AC48" i="2"/>
  <c r="Z47" i="2"/>
  <c r="AA47" i="2"/>
  <c r="C59" i="2"/>
  <c r="D58" i="6"/>
  <c r="E58" i="6" s="1"/>
  <c r="C59" i="6"/>
  <c r="M58" i="6"/>
  <c r="K58" i="6"/>
  <c r="E58" i="2" l="1"/>
  <c r="N58" i="2"/>
  <c r="K59" i="2"/>
  <c r="D59" i="2"/>
  <c r="L59" i="2" s="1"/>
  <c r="M59" i="2"/>
  <c r="Z58" i="6"/>
  <c r="C60" i="2"/>
  <c r="AC49" i="2"/>
  <c r="AA48" i="2"/>
  <c r="Z48" i="2"/>
  <c r="L58" i="6"/>
  <c r="X59" i="6"/>
  <c r="Y59" i="6"/>
  <c r="O60" i="6"/>
  <c r="P59" i="6"/>
  <c r="Q59" i="6" s="1"/>
  <c r="N58" i="6"/>
  <c r="C60" i="6"/>
  <c r="M59" i="6"/>
  <c r="K59" i="6"/>
  <c r="D59" i="6"/>
  <c r="L59" i="6" s="1"/>
  <c r="E59" i="6" l="1"/>
  <c r="M60" i="2"/>
  <c r="D60" i="2"/>
  <c r="L60" i="2" s="1"/>
  <c r="K60" i="2"/>
  <c r="N59" i="2"/>
  <c r="E59" i="2"/>
  <c r="X60" i="6"/>
  <c r="O61" i="6"/>
  <c r="Y60" i="6"/>
  <c r="P60" i="6"/>
  <c r="Q60" i="6" s="1"/>
  <c r="Z59" i="6"/>
  <c r="N59" i="6"/>
  <c r="AC50" i="2"/>
  <c r="Z49" i="2"/>
  <c r="AA49" i="2"/>
  <c r="C61" i="2"/>
  <c r="M60" i="6"/>
  <c r="K60" i="6"/>
  <c r="D60" i="6"/>
  <c r="L60" i="6" s="1"/>
  <c r="C61" i="6"/>
  <c r="E60" i="2" l="1"/>
  <c r="M61" i="2"/>
  <c r="D61" i="2"/>
  <c r="E61" i="2" s="1"/>
  <c r="K61" i="2"/>
  <c r="N60" i="2"/>
  <c r="N60" i="6"/>
  <c r="E60" i="6"/>
  <c r="C62" i="2"/>
  <c r="K61" i="6"/>
  <c r="D61" i="6"/>
  <c r="L61" i="6" s="1"/>
  <c r="M61" i="6"/>
  <c r="C62" i="6"/>
  <c r="O62" i="6"/>
  <c r="Y61" i="6"/>
  <c r="X61" i="6"/>
  <c r="P61" i="6"/>
  <c r="Q61" i="6" s="1"/>
  <c r="AC51" i="2"/>
  <c r="Z50" i="2"/>
  <c r="AA50" i="2"/>
  <c r="Z60" i="6"/>
  <c r="K62" i="2" l="1"/>
  <c r="D62" i="2"/>
  <c r="L62" i="2" s="1"/>
  <c r="M62" i="2"/>
  <c r="L61" i="2"/>
  <c r="N61" i="2"/>
  <c r="E61" i="6"/>
  <c r="N61" i="6"/>
  <c r="O63" i="6"/>
  <c r="P62" i="6"/>
  <c r="Q62" i="6" s="1"/>
  <c r="Y62" i="6"/>
  <c r="X62" i="6"/>
  <c r="AC52" i="2"/>
  <c r="AA51" i="2"/>
  <c r="Z51" i="2"/>
  <c r="Z61" i="6"/>
  <c r="D62" i="6"/>
  <c r="E62" i="6" s="1"/>
  <c r="C63" i="6"/>
  <c r="M62" i="6"/>
  <c r="K62" i="6"/>
  <c r="C63" i="2"/>
  <c r="E62" i="2" l="1"/>
  <c r="N62" i="2"/>
  <c r="M63" i="2"/>
  <c r="K63" i="2"/>
  <c r="D63" i="2"/>
  <c r="L63" i="2" s="1"/>
  <c r="Z62" i="6"/>
  <c r="N62" i="6"/>
  <c r="L62" i="6"/>
  <c r="AC53" i="2"/>
  <c r="AA52" i="2"/>
  <c r="Z52" i="2"/>
  <c r="Y63" i="6"/>
  <c r="P63" i="6"/>
  <c r="Q63" i="6" s="1"/>
  <c r="O64" i="6"/>
  <c r="X63" i="6"/>
  <c r="M63" i="6"/>
  <c r="C64" i="6"/>
  <c r="D63" i="6"/>
  <c r="E63" i="6" s="1"/>
  <c r="K63" i="6"/>
  <c r="C64" i="2"/>
  <c r="E63" i="2" l="1"/>
  <c r="K64" i="2"/>
  <c r="M64" i="2"/>
  <c r="D64" i="2"/>
  <c r="L64" i="2" s="1"/>
  <c r="N63" i="2"/>
  <c r="Z63" i="6"/>
  <c r="N63" i="6"/>
  <c r="L63" i="6"/>
  <c r="C65" i="2"/>
  <c r="AA53" i="2"/>
  <c r="AC54" i="2"/>
  <c r="Z53" i="2"/>
  <c r="M64" i="6"/>
  <c r="C65" i="6"/>
  <c r="D64" i="6"/>
  <c r="E64" i="6" s="1"/>
  <c r="K64" i="6"/>
  <c r="X64" i="6"/>
  <c r="Y64" i="6"/>
  <c r="O65" i="6"/>
  <c r="P64" i="6"/>
  <c r="Q64" i="6" s="1"/>
  <c r="E64" i="2" l="1"/>
  <c r="N64" i="2"/>
  <c r="D65" i="2"/>
  <c r="E65" i="2" s="1"/>
  <c r="M65" i="2"/>
  <c r="K65" i="2"/>
  <c r="Z64" i="6"/>
  <c r="L64" i="6"/>
  <c r="C66" i="6"/>
  <c r="K65" i="6"/>
  <c r="M65" i="6"/>
  <c r="D65" i="6"/>
  <c r="L65" i="6" s="1"/>
  <c r="N64" i="6"/>
  <c r="C66" i="2"/>
  <c r="Z54" i="2"/>
  <c r="AA54" i="2"/>
  <c r="AC55" i="2"/>
  <c r="Y65" i="6"/>
  <c r="P65" i="6"/>
  <c r="Q65" i="6" s="1"/>
  <c r="X65" i="6"/>
  <c r="O66" i="6"/>
  <c r="L65" i="2" l="1"/>
  <c r="E65" i="6"/>
  <c r="N65" i="2"/>
  <c r="M66" i="2"/>
  <c r="D66" i="2"/>
  <c r="L66" i="2" s="1"/>
  <c r="K66" i="2"/>
  <c r="N65" i="6"/>
  <c r="Z65" i="6"/>
  <c r="C67" i="2"/>
  <c r="AC56" i="2"/>
  <c r="AA55" i="2"/>
  <c r="Z55" i="2"/>
  <c r="P66" i="6"/>
  <c r="Q66" i="6" s="1"/>
  <c r="Y66" i="6"/>
  <c r="O67" i="6"/>
  <c r="X66" i="6"/>
  <c r="K66" i="6"/>
  <c r="C67" i="6"/>
  <c r="D66" i="6"/>
  <c r="L66" i="6" s="1"/>
  <c r="M66" i="6"/>
  <c r="E66" i="2" l="1"/>
  <c r="M67" i="2"/>
  <c r="K67" i="2"/>
  <c r="D67" i="2"/>
  <c r="E67" i="2" s="1"/>
  <c r="N66" i="2"/>
  <c r="E66" i="6"/>
  <c r="Z66" i="6"/>
  <c r="D67" i="6"/>
  <c r="E67" i="6" s="1"/>
  <c r="M67" i="6"/>
  <c r="C68" i="6"/>
  <c r="K67" i="6"/>
  <c r="Z56" i="2"/>
  <c r="AA56" i="2"/>
  <c r="AC57" i="2"/>
  <c r="C68" i="2"/>
  <c r="P67" i="6"/>
  <c r="Q67" i="6" s="1"/>
  <c r="Y67" i="6"/>
  <c r="O68" i="6"/>
  <c r="X67" i="6"/>
  <c r="N66" i="6"/>
  <c r="L67" i="6" l="1"/>
  <c r="N67" i="2"/>
  <c r="M68" i="2"/>
  <c r="K68" i="2"/>
  <c r="D68" i="2"/>
  <c r="E68" i="2" s="1"/>
  <c r="L67" i="2"/>
  <c r="Z67" i="6"/>
  <c r="C69" i="6"/>
  <c r="M68" i="6"/>
  <c r="K68" i="6"/>
  <c r="D68" i="6"/>
  <c r="L68" i="6" s="1"/>
  <c r="N67" i="6"/>
  <c r="C69" i="2"/>
  <c r="Z57" i="2"/>
  <c r="AC58" i="2"/>
  <c r="AA57" i="2"/>
  <c r="O69" i="6"/>
  <c r="P68" i="6"/>
  <c r="Q68" i="6" s="1"/>
  <c r="Y68" i="6"/>
  <c r="X68" i="6"/>
  <c r="N68" i="2" l="1"/>
  <c r="M69" i="2"/>
  <c r="K69" i="2"/>
  <c r="D69" i="2"/>
  <c r="L69" i="2" s="1"/>
  <c r="L68" i="2"/>
  <c r="Z68" i="6"/>
  <c r="E68" i="6"/>
  <c r="AA58" i="2"/>
  <c r="AC59" i="2"/>
  <c r="Z58" i="2"/>
  <c r="C70" i="2"/>
  <c r="Y69" i="6"/>
  <c r="X69" i="6"/>
  <c r="P69" i="6"/>
  <c r="Q69" i="6" s="1"/>
  <c r="O70" i="6"/>
  <c r="N68" i="6"/>
  <c r="M69" i="6"/>
  <c r="C70" i="6"/>
  <c r="K69" i="6"/>
  <c r="D69" i="6"/>
  <c r="L69" i="6" s="1"/>
  <c r="E69" i="6" l="1"/>
  <c r="D70" i="2"/>
  <c r="E70" i="2" s="1"/>
  <c r="M70" i="2"/>
  <c r="K70" i="2"/>
  <c r="E69" i="2"/>
  <c r="N69" i="2"/>
  <c r="N69" i="6"/>
  <c r="Y70" i="6"/>
  <c r="X70" i="6"/>
  <c r="P70" i="6"/>
  <c r="Q70" i="6" s="1"/>
  <c r="O71" i="6"/>
  <c r="Z69" i="6"/>
  <c r="Z59" i="2"/>
  <c r="AA59" i="2"/>
  <c r="AC60" i="2"/>
  <c r="K70" i="6"/>
  <c r="D70" i="6"/>
  <c r="E70" i="6" s="1"/>
  <c r="C71" i="6"/>
  <c r="M70" i="6"/>
  <c r="C71" i="2"/>
  <c r="L70" i="2" l="1"/>
  <c r="Z70" i="6"/>
  <c r="N70" i="2"/>
  <c r="M71" i="2"/>
  <c r="K71" i="2"/>
  <c r="D71" i="2"/>
  <c r="L71" i="2" s="1"/>
  <c r="N70" i="6"/>
  <c r="L70" i="6"/>
  <c r="M71" i="6"/>
  <c r="C72" i="6"/>
  <c r="K71" i="6"/>
  <c r="D71" i="6"/>
  <c r="E71" i="6" s="1"/>
  <c r="C72" i="2"/>
  <c r="AA60" i="2"/>
  <c r="AC61" i="2"/>
  <c r="Z60" i="2"/>
  <c r="O72" i="6"/>
  <c r="X71" i="6"/>
  <c r="Y71" i="6"/>
  <c r="P71" i="6"/>
  <c r="Q71" i="6" s="1"/>
  <c r="N71" i="2" l="1"/>
  <c r="E71" i="2"/>
  <c r="M72" i="2"/>
  <c r="D72" i="2"/>
  <c r="L72" i="2" s="1"/>
  <c r="K72" i="2"/>
  <c r="P72" i="6"/>
  <c r="Q72" i="6" s="1"/>
  <c r="X72" i="6"/>
  <c r="O73" i="6"/>
  <c r="Y72" i="6"/>
  <c r="L71" i="6"/>
  <c r="D72" i="6"/>
  <c r="L72" i="6" s="1"/>
  <c r="C73" i="6"/>
  <c r="M72" i="6"/>
  <c r="K72" i="6"/>
  <c r="AA61" i="2"/>
  <c r="Z61" i="2"/>
  <c r="AC62" i="2"/>
  <c r="C73" i="2"/>
  <c r="N71" i="6"/>
  <c r="Z71" i="6"/>
  <c r="E72" i="2" l="1"/>
  <c r="E72" i="6"/>
  <c r="N72" i="2"/>
  <c r="D73" i="2"/>
  <c r="L73" i="2" s="1"/>
  <c r="M73" i="2"/>
  <c r="K73" i="2"/>
  <c r="N72" i="6"/>
  <c r="C74" i="2"/>
  <c r="AC63" i="2"/>
  <c r="Z62" i="2"/>
  <c r="AA62" i="2"/>
  <c r="C74" i="6"/>
  <c r="K73" i="6"/>
  <c r="M73" i="6"/>
  <c r="D73" i="6"/>
  <c r="E73" i="6" s="1"/>
  <c r="X73" i="6"/>
  <c r="O74" i="6"/>
  <c r="Y73" i="6"/>
  <c r="P73" i="6"/>
  <c r="Q73" i="6" s="1"/>
  <c r="Z72" i="6"/>
  <c r="N73" i="2" l="1"/>
  <c r="E73" i="2"/>
  <c r="M74" i="2"/>
  <c r="K74" i="2"/>
  <c r="D74" i="2"/>
  <c r="E74" i="2" s="1"/>
  <c r="N73" i="6"/>
  <c r="L73" i="6"/>
  <c r="X74" i="6"/>
  <c r="Y74" i="6"/>
  <c r="O75" i="6"/>
  <c r="P74" i="6"/>
  <c r="Q74" i="6" s="1"/>
  <c r="Z63" i="2"/>
  <c r="AC64" i="2"/>
  <c r="AA63" i="2"/>
  <c r="C75" i="2"/>
  <c r="Z73" i="6"/>
  <c r="M74" i="6"/>
  <c r="K74" i="6"/>
  <c r="C75" i="6"/>
  <c r="D74" i="6"/>
  <c r="E74" i="6" s="1"/>
  <c r="L74" i="6" l="1"/>
  <c r="L74" i="2"/>
  <c r="K75" i="2"/>
  <c r="D75" i="2"/>
  <c r="L75" i="2" s="1"/>
  <c r="M75" i="2"/>
  <c r="N74" i="2"/>
  <c r="N74" i="6"/>
  <c r="Y75" i="6"/>
  <c r="O76" i="6"/>
  <c r="P75" i="6"/>
  <c r="Q75" i="6" s="1"/>
  <c r="X75" i="6"/>
  <c r="C76" i="2"/>
  <c r="AC65" i="2"/>
  <c r="AA64" i="2"/>
  <c r="Z64" i="2"/>
  <c r="D75" i="6"/>
  <c r="L75" i="6" s="1"/>
  <c r="K75" i="6"/>
  <c r="C76" i="6"/>
  <c r="M75" i="6"/>
  <c r="Z74" i="6"/>
  <c r="E75" i="2" l="1"/>
  <c r="N75" i="2"/>
  <c r="D76" i="2"/>
  <c r="E76" i="2" s="1"/>
  <c r="M76" i="2"/>
  <c r="K76" i="2"/>
  <c r="Z75" i="6"/>
  <c r="E75" i="6"/>
  <c r="N75" i="6"/>
  <c r="O77" i="6"/>
  <c r="X76" i="6"/>
  <c r="Y76" i="6"/>
  <c r="P76" i="6"/>
  <c r="Q76" i="6" s="1"/>
  <c r="AA65" i="2"/>
  <c r="Z65" i="2"/>
  <c r="AC66" i="2"/>
  <c r="C77" i="2"/>
  <c r="D76" i="6"/>
  <c r="E76" i="6" s="1"/>
  <c r="K76" i="6"/>
  <c r="C77" i="6"/>
  <c r="M76" i="6"/>
  <c r="L76" i="2" l="1"/>
  <c r="M77" i="2"/>
  <c r="K77" i="2"/>
  <c r="D77" i="2"/>
  <c r="L77" i="2" s="1"/>
  <c r="N76" i="2"/>
  <c r="N76" i="6"/>
  <c r="C78" i="2"/>
  <c r="AC67" i="2"/>
  <c r="Z66" i="2"/>
  <c r="AA66" i="2"/>
  <c r="L76" i="6"/>
  <c r="Z76" i="6"/>
  <c r="X77" i="6"/>
  <c r="P77" i="6"/>
  <c r="Q77" i="6" s="1"/>
  <c r="Y77" i="6"/>
  <c r="O78" i="6"/>
  <c r="D77" i="6"/>
  <c r="E77" i="6" s="1"/>
  <c r="C78" i="6"/>
  <c r="K77" i="6"/>
  <c r="M77" i="6"/>
  <c r="N77" i="2" l="1"/>
  <c r="M78" i="2"/>
  <c r="D78" i="2"/>
  <c r="L78" i="2" s="1"/>
  <c r="K78" i="2"/>
  <c r="E77" i="2"/>
  <c r="Z77" i="6"/>
  <c r="N77" i="6"/>
  <c r="C79" i="2"/>
  <c r="Z67" i="2"/>
  <c r="AA67" i="2"/>
  <c r="AC68" i="2"/>
  <c r="L77" i="6"/>
  <c r="D78" i="6"/>
  <c r="L78" i="6" s="1"/>
  <c r="K78" i="6"/>
  <c r="M78" i="6"/>
  <c r="C79" i="6"/>
  <c r="P78" i="6"/>
  <c r="Q78" i="6" s="1"/>
  <c r="Y78" i="6"/>
  <c r="O79" i="6"/>
  <c r="X78" i="6"/>
  <c r="E78" i="2" l="1"/>
  <c r="N78" i="6"/>
  <c r="N78" i="2"/>
  <c r="E78" i="6"/>
  <c r="M79" i="2"/>
  <c r="K79" i="2"/>
  <c r="D79" i="2"/>
  <c r="E79" i="2" s="1"/>
  <c r="M79" i="6"/>
  <c r="K79" i="6"/>
  <c r="C80" i="6"/>
  <c r="D79" i="6"/>
  <c r="E79" i="6" s="1"/>
  <c r="AC69" i="2"/>
  <c r="AA68" i="2"/>
  <c r="Z68" i="2"/>
  <c r="Z78" i="6"/>
  <c r="C80" i="2"/>
  <c r="X79" i="6"/>
  <c r="O80" i="6"/>
  <c r="P79" i="6"/>
  <c r="Q79" i="6" s="1"/>
  <c r="Y79" i="6"/>
  <c r="D80" i="2" l="1"/>
  <c r="L80" i="2" s="1"/>
  <c r="M80" i="2"/>
  <c r="K80" i="2"/>
  <c r="N79" i="2"/>
  <c r="L79" i="2"/>
  <c r="Z79" i="6"/>
  <c r="N79" i="6"/>
  <c r="C81" i="2"/>
  <c r="L79" i="6"/>
  <c r="AC70" i="2"/>
  <c r="AA69" i="2"/>
  <c r="Z69" i="2"/>
  <c r="C81" i="6"/>
  <c r="K80" i="6"/>
  <c r="D80" i="6"/>
  <c r="E80" i="6" s="1"/>
  <c r="M80" i="6"/>
  <c r="P80" i="6"/>
  <c r="Q80" i="6" s="1"/>
  <c r="X80" i="6"/>
  <c r="O81" i="6"/>
  <c r="Y80" i="6"/>
  <c r="E80" i="2" l="1"/>
  <c r="N80" i="6"/>
  <c r="N80" i="2"/>
  <c r="K81" i="2"/>
  <c r="M81" i="2"/>
  <c r="D81" i="2"/>
  <c r="L81" i="2" s="1"/>
  <c r="L80" i="6"/>
  <c r="AC71" i="2"/>
  <c r="AA70" i="2"/>
  <c r="Z70" i="2"/>
  <c r="M81" i="6"/>
  <c r="D81" i="6"/>
  <c r="E81" i="6" s="1"/>
  <c r="K81" i="6"/>
  <c r="C82" i="6"/>
  <c r="X81" i="6"/>
  <c r="Y81" i="6"/>
  <c r="O82" i="6"/>
  <c r="P81" i="6"/>
  <c r="Q81" i="6" s="1"/>
  <c r="C82" i="2"/>
  <c r="Z80" i="6"/>
  <c r="N81" i="2" l="1"/>
  <c r="L81" i="6"/>
  <c r="E81" i="2"/>
  <c r="M82" i="2"/>
  <c r="K82" i="2"/>
  <c r="D82" i="2"/>
  <c r="L82" i="2" s="1"/>
  <c r="C83" i="6"/>
  <c r="D82" i="6"/>
  <c r="L82" i="6" s="1"/>
  <c r="M82" i="6"/>
  <c r="K82" i="6"/>
  <c r="X82" i="6"/>
  <c r="P82" i="6"/>
  <c r="Q82" i="6" s="1"/>
  <c r="Y82" i="6"/>
  <c r="O83" i="6"/>
  <c r="Z81" i="6"/>
  <c r="N81" i="6"/>
  <c r="C83" i="2"/>
  <c r="AC72" i="2"/>
  <c r="Z71" i="2"/>
  <c r="AA71" i="2"/>
  <c r="E82" i="6" l="1"/>
  <c r="E82" i="2"/>
  <c r="N82" i="2"/>
  <c r="K83" i="2"/>
  <c r="M83" i="2"/>
  <c r="D83" i="2"/>
  <c r="L83" i="2" s="1"/>
  <c r="Z82" i="6"/>
  <c r="Z72" i="2"/>
  <c r="AC73" i="2"/>
  <c r="AA72" i="2"/>
  <c r="O84" i="6"/>
  <c r="P83" i="6"/>
  <c r="Q83" i="6" s="1"/>
  <c r="X83" i="6"/>
  <c r="Y83" i="6"/>
  <c r="N82" i="6"/>
  <c r="C84" i="2"/>
  <c r="C84" i="6"/>
  <c r="M83" i="6"/>
  <c r="D83" i="6"/>
  <c r="L83" i="6" s="1"/>
  <c r="K83" i="6"/>
  <c r="E83" i="2" l="1"/>
  <c r="N83" i="2"/>
  <c r="M84" i="2"/>
  <c r="K84" i="2"/>
  <c r="D84" i="2"/>
  <c r="L84" i="2" s="1"/>
  <c r="N83" i="6"/>
  <c r="E83" i="6"/>
  <c r="Z73" i="2"/>
  <c r="AC74" i="2"/>
  <c r="AA73" i="2"/>
  <c r="D84" i="6"/>
  <c r="E84" i="6" s="1"/>
  <c r="C85" i="6"/>
  <c r="M84" i="6"/>
  <c r="K84" i="6"/>
  <c r="C85" i="2"/>
  <c r="Z83" i="6"/>
  <c r="P84" i="6"/>
  <c r="Q84" i="6" s="1"/>
  <c r="O85" i="6"/>
  <c r="Y84" i="6"/>
  <c r="X84" i="6"/>
  <c r="E84" i="2" l="1"/>
  <c r="N84" i="2"/>
  <c r="M85" i="2"/>
  <c r="K85" i="2"/>
  <c r="D85" i="2"/>
  <c r="E85" i="2" s="1"/>
  <c r="Z84" i="6"/>
  <c r="L84" i="6"/>
  <c r="C86" i="2"/>
  <c r="M85" i="6"/>
  <c r="K85" i="6"/>
  <c r="D85" i="6"/>
  <c r="E85" i="6" s="1"/>
  <c r="C86" i="6"/>
  <c r="X85" i="6"/>
  <c r="P85" i="6"/>
  <c r="Q85" i="6" s="1"/>
  <c r="O86" i="6"/>
  <c r="Y85" i="6"/>
  <c r="AA74" i="2"/>
  <c r="AC75" i="2"/>
  <c r="Z74" i="2"/>
  <c r="N84" i="6"/>
  <c r="N85" i="2" l="1"/>
  <c r="M86" i="2"/>
  <c r="D86" i="2"/>
  <c r="E86" i="2" s="1"/>
  <c r="K86" i="2"/>
  <c r="L85" i="2"/>
  <c r="O87" i="6"/>
  <c r="Y86" i="6"/>
  <c r="X86" i="6"/>
  <c r="P86" i="6"/>
  <c r="Q86" i="6" s="1"/>
  <c r="L85" i="6"/>
  <c r="N85" i="6"/>
  <c r="D86" i="6"/>
  <c r="E86" i="6" s="1"/>
  <c r="K86" i="6"/>
  <c r="C87" i="6"/>
  <c r="M86" i="6"/>
  <c r="Z85" i="6"/>
  <c r="AC76" i="2"/>
  <c r="Z75" i="2"/>
  <c r="AA75" i="2"/>
  <c r="C87" i="2"/>
  <c r="L86" i="2" l="1"/>
  <c r="Z86" i="6"/>
  <c r="M87" i="2"/>
  <c r="K87" i="2"/>
  <c r="D87" i="2"/>
  <c r="L87" i="2" s="1"/>
  <c r="N86" i="2"/>
  <c r="L86" i="6"/>
  <c r="C88" i="2"/>
  <c r="K87" i="6"/>
  <c r="D87" i="6"/>
  <c r="E87" i="6" s="1"/>
  <c r="C88" i="6"/>
  <c r="M87" i="6"/>
  <c r="AA76" i="2"/>
  <c r="AC77" i="2"/>
  <c r="Z76" i="2"/>
  <c r="N86" i="6"/>
  <c r="Y87" i="6"/>
  <c r="O88" i="6"/>
  <c r="P87" i="6"/>
  <c r="Q87" i="6" s="1"/>
  <c r="X87" i="6"/>
  <c r="E87" i="2" l="1"/>
  <c r="K88" i="2"/>
  <c r="M88" i="2"/>
  <c r="D88" i="2"/>
  <c r="E88" i="2" s="1"/>
  <c r="N87" i="2"/>
  <c r="L87" i="6"/>
  <c r="N87" i="6"/>
  <c r="Z87" i="6"/>
  <c r="K88" i="6"/>
  <c r="C89" i="6"/>
  <c r="D88" i="6"/>
  <c r="L88" i="6" s="1"/>
  <c r="M88" i="6"/>
  <c r="C89" i="2"/>
  <c r="AA77" i="2"/>
  <c r="AC78" i="2"/>
  <c r="Z77" i="2"/>
  <c r="Y88" i="6"/>
  <c r="X88" i="6"/>
  <c r="P88" i="6"/>
  <c r="Q88" i="6" s="1"/>
  <c r="O89" i="6"/>
  <c r="N88" i="6" l="1"/>
  <c r="N88" i="2"/>
  <c r="M89" i="2"/>
  <c r="K89" i="2"/>
  <c r="D89" i="2"/>
  <c r="L89" i="2" s="1"/>
  <c r="L88" i="2"/>
  <c r="AC79" i="2"/>
  <c r="AA78" i="2"/>
  <c r="Z78" i="2"/>
  <c r="E88" i="6"/>
  <c r="Z88" i="6"/>
  <c r="C90" i="2"/>
  <c r="P89" i="6"/>
  <c r="Q89" i="6" s="1"/>
  <c r="Y89" i="6"/>
  <c r="O90" i="6"/>
  <c r="X89" i="6"/>
  <c r="C90" i="6"/>
  <c r="M89" i="6"/>
  <c r="K89" i="6"/>
  <c r="D89" i="6"/>
  <c r="L89" i="6" s="1"/>
  <c r="E89" i="2" l="1"/>
  <c r="K90" i="2"/>
  <c r="D90" i="2"/>
  <c r="L90" i="2" s="1"/>
  <c r="M90" i="2"/>
  <c r="N89" i="2"/>
  <c r="Z89" i="6"/>
  <c r="E89" i="6"/>
  <c r="Y90" i="6"/>
  <c r="O91" i="6"/>
  <c r="X90" i="6"/>
  <c r="P90" i="6"/>
  <c r="Q90" i="6" s="1"/>
  <c r="C91" i="6"/>
  <c r="D90" i="6"/>
  <c r="L90" i="6" s="1"/>
  <c r="K90" i="6"/>
  <c r="M90" i="6"/>
  <c r="C91" i="2"/>
  <c r="N89" i="6"/>
  <c r="Z79" i="2"/>
  <c r="AA79" i="2"/>
  <c r="AC80" i="2"/>
  <c r="N90" i="2" l="1"/>
  <c r="E90" i="2"/>
  <c r="M91" i="2"/>
  <c r="K91" i="2"/>
  <c r="D91" i="2"/>
  <c r="L91" i="2" s="1"/>
  <c r="Z90" i="6"/>
  <c r="E90" i="6"/>
  <c r="N90" i="6"/>
  <c r="K91" i="6"/>
  <c r="D91" i="6"/>
  <c r="L91" i="6" s="1"/>
  <c r="C92" i="6"/>
  <c r="M91" i="6"/>
  <c r="P91" i="6"/>
  <c r="Q91" i="6" s="1"/>
  <c r="X91" i="6"/>
  <c r="O92" i="6"/>
  <c r="Y91" i="6"/>
  <c r="C92" i="2"/>
  <c r="AA80" i="2"/>
  <c r="AC81" i="2"/>
  <c r="Z80" i="2"/>
  <c r="N91" i="2" l="1"/>
  <c r="E91" i="2"/>
  <c r="K92" i="2"/>
  <c r="M92" i="2"/>
  <c r="D92" i="2"/>
  <c r="E92" i="2" s="1"/>
  <c r="N91" i="6"/>
  <c r="C93" i="2"/>
  <c r="K92" i="6"/>
  <c r="D92" i="6"/>
  <c r="E92" i="6" s="1"/>
  <c r="C93" i="6"/>
  <c r="M92" i="6"/>
  <c r="O93" i="6"/>
  <c r="Y92" i="6"/>
  <c r="X92" i="6"/>
  <c r="P92" i="6"/>
  <c r="Q92" i="6" s="1"/>
  <c r="E91" i="6"/>
  <c r="Z91" i="6"/>
  <c r="AC82" i="2"/>
  <c r="AA81" i="2"/>
  <c r="Z81" i="2"/>
  <c r="N92" i="6" l="1"/>
  <c r="Z92" i="6"/>
  <c r="K93" i="2"/>
  <c r="D93" i="2"/>
  <c r="L93" i="2" s="1"/>
  <c r="M93" i="2"/>
  <c r="N92" i="2"/>
  <c r="N10" i="2" s="1"/>
  <c r="L92" i="2"/>
  <c r="X93" i="6"/>
  <c r="P93" i="6"/>
  <c r="Q93" i="6" s="1"/>
  <c r="O94" i="6"/>
  <c r="Y93" i="6"/>
  <c r="L92" i="6"/>
  <c r="AA82" i="2"/>
  <c r="AC83" i="2"/>
  <c r="Z82" i="2"/>
  <c r="C94" i="6"/>
  <c r="D93" i="6"/>
  <c r="E93" i="6" s="1"/>
  <c r="M93" i="6"/>
  <c r="K93" i="6"/>
  <c r="C94" i="2"/>
  <c r="E93" i="2" l="1"/>
  <c r="N93" i="2"/>
  <c r="M94" i="2"/>
  <c r="K94" i="2"/>
  <c r="D94" i="2"/>
  <c r="L94" i="2" s="1"/>
  <c r="N93" i="6"/>
  <c r="L93" i="6"/>
  <c r="C95" i="2"/>
  <c r="P94" i="6"/>
  <c r="Q94" i="6" s="1"/>
  <c r="O95" i="6"/>
  <c r="Y94" i="6"/>
  <c r="X94" i="6"/>
  <c r="Z93" i="6"/>
  <c r="D94" i="6"/>
  <c r="L94" i="6" s="1"/>
  <c r="M94" i="6"/>
  <c r="C95" i="6"/>
  <c r="K94" i="6"/>
  <c r="AA83" i="2"/>
  <c r="AC84" i="2"/>
  <c r="Z83" i="2"/>
  <c r="E94" i="2" l="1"/>
  <c r="N94" i="2"/>
  <c r="K95" i="2"/>
  <c r="D95" i="2"/>
  <c r="L95" i="2" s="1"/>
  <c r="M95" i="2"/>
  <c r="N94" i="6"/>
  <c r="E94" i="6"/>
  <c r="Z94" i="6"/>
  <c r="D95" i="6"/>
  <c r="E95" i="6" s="1"/>
  <c r="M95" i="6"/>
  <c r="C96" i="6"/>
  <c r="K95" i="6"/>
  <c r="Z84" i="2"/>
  <c r="AC85" i="2"/>
  <c r="AA84" i="2"/>
  <c r="X95" i="6"/>
  <c r="Y95" i="6"/>
  <c r="O96" i="6"/>
  <c r="P95" i="6"/>
  <c r="Q95" i="6" s="1"/>
  <c r="C96" i="2"/>
  <c r="L95" i="6" l="1"/>
  <c r="N95" i="2"/>
  <c r="K96" i="2"/>
  <c r="M96" i="2"/>
  <c r="D96" i="2"/>
  <c r="L96" i="2" s="1"/>
  <c r="E95" i="2"/>
  <c r="C97" i="2"/>
  <c r="AA85" i="2"/>
  <c r="AC86" i="2"/>
  <c r="Z85" i="2"/>
  <c r="O97" i="6"/>
  <c r="P96" i="6"/>
  <c r="Q96" i="6" s="1"/>
  <c r="Y96" i="6"/>
  <c r="X96" i="6"/>
  <c r="Z95" i="6"/>
  <c r="M96" i="6"/>
  <c r="K96" i="6"/>
  <c r="C97" i="6"/>
  <c r="D96" i="6"/>
  <c r="E96" i="6" s="1"/>
  <c r="N95" i="6"/>
  <c r="E96" i="2" l="1"/>
  <c r="K97" i="2"/>
  <c r="D97" i="2"/>
  <c r="E97" i="2" s="1"/>
  <c r="M97" i="2"/>
  <c r="N96" i="2"/>
  <c r="Z96" i="6"/>
  <c r="L96" i="6"/>
  <c r="N96" i="6"/>
  <c r="X97" i="6"/>
  <c r="O98" i="6"/>
  <c r="Y97" i="6"/>
  <c r="P97" i="6"/>
  <c r="Q97" i="6" s="1"/>
  <c r="Z86" i="2"/>
  <c r="AC87" i="2"/>
  <c r="AA86" i="2"/>
  <c r="C98" i="2"/>
  <c r="D97" i="6"/>
  <c r="L97" i="6" s="1"/>
  <c r="K97" i="6"/>
  <c r="M97" i="6"/>
  <c r="C98" i="6"/>
  <c r="N97" i="2" l="1"/>
  <c r="K98" i="2"/>
  <c r="D98" i="2"/>
  <c r="L98" i="2" s="1"/>
  <c r="M98" i="2"/>
  <c r="L97" i="2"/>
  <c r="E97" i="6"/>
  <c r="N97" i="6"/>
  <c r="AC88" i="2"/>
  <c r="Z87" i="2"/>
  <c r="AA87" i="2"/>
  <c r="P98" i="6"/>
  <c r="Q98" i="6" s="1"/>
  <c r="Y98" i="6"/>
  <c r="O99" i="6"/>
  <c r="X98" i="6"/>
  <c r="C99" i="2"/>
  <c r="K98" i="6"/>
  <c r="M98" i="6"/>
  <c r="C99" i="6"/>
  <c r="D98" i="6"/>
  <c r="L98" i="6" s="1"/>
  <c r="Z97" i="6"/>
  <c r="N98" i="2" l="1"/>
  <c r="E98" i="2"/>
  <c r="E98" i="6"/>
  <c r="Z98" i="6"/>
  <c r="M99" i="2"/>
  <c r="K99" i="2"/>
  <c r="D99" i="2"/>
  <c r="L99" i="2" s="1"/>
  <c r="Y99" i="6"/>
  <c r="P99" i="6"/>
  <c r="Q99" i="6" s="1"/>
  <c r="O100" i="6"/>
  <c r="X99" i="6"/>
  <c r="AC89" i="2"/>
  <c r="AA88" i="2"/>
  <c r="Z88" i="2"/>
  <c r="C100" i="2"/>
  <c r="K99" i="6"/>
  <c r="M99" i="6"/>
  <c r="D99" i="6"/>
  <c r="L99" i="6" s="1"/>
  <c r="C100" i="6"/>
  <c r="N98" i="6"/>
  <c r="E99" i="2" l="1"/>
  <c r="K100" i="2"/>
  <c r="M100" i="2"/>
  <c r="D100" i="2"/>
  <c r="L100" i="2" s="1"/>
  <c r="N99" i="2"/>
  <c r="Z99" i="6"/>
  <c r="C101" i="2"/>
  <c r="O101" i="6"/>
  <c r="X100" i="6"/>
  <c r="P100" i="6"/>
  <c r="Q100" i="6" s="1"/>
  <c r="Y100" i="6"/>
  <c r="N99" i="6"/>
  <c r="E99" i="6"/>
  <c r="AC90" i="2"/>
  <c r="AA89" i="2"/>
  <c r="Z89" i="2"/>
  <c r="K100" i="6"/>
  <c r="C101" i="6"/>
  <c r="D100" i="6"/>
  <c r="E100" i="6" s="1"/>
  <c r="M100" i="6"/>
  <c r="L100" i="6" l="1"/>
  <c r="E100" i="2"/>
  <c r="D101" i="2"/>
  <c r="L101" i="2" s="1"/>
  <c r="K101" i="2"/>
  <c r="M101" i="2"/>
  <c r="N100" i="2"/>
  <c r="Z100" i="6"/>
  <c r="N100" i="6"/>
  <c r="Z90" i="2"/>
  <c r="AA90" i="2"/>
  <c r="AC91" i="2"/>
  <c r="K101" i="6"/>
  <c r="C102" i="6"/>
  <c r="D101" i="6"/>
  <c r="L101" i="6" s="1"/>
  <c r="M101" i="6"/>
  <c r="O102" i="6"/>
  <c r="P101" i="6"/>
  <c r="Q101" i="6" s="1"/>
  <c r="X101" i="6"/>
  <c r="Y101" i="6"/>
  <c r="C102" i="2"/>
  <c r="E101" i="2" l="1"/>
  <c r="N101" i="2"/>
  <c r="E101" i="6"/>
  <c r="D102" i="2"/>
  <c r="L102" i="2" s="1"/>
  <c r="M102" i="2"/>
  <c r="K102" i="2"/>
  <c r="N101" i="6"/>
  <c r="O103" i="6"/>
  <c r="Y102" i="6"/>
  <c r="P102" i="6"/>
  <c r="Q102" i="6" s="1"/>
  <c r="X102" i="6"/>
  <c r="Z101" i="6"/>
  <c r="C103" i="2"/>
  <c r="M102" i="6"/>
  <c r="D102" i="6"/>
  <c r="L102" i="6" s="1"/>
  <c r="C103" i="6"/>
  <c r="K102" i="6"/>
  <c r="AC92" i="2"/>
  <c r="Z91" i="2"/>
  <c r="AA91" i="2"/>
  <c r="E102" i="2" l="1"/>
  <c r="N102" i="2"/>
  <c r="M103" i="2"/>
  <c r="K103" i="2"/>
  <c r="D103" i="2"/>
  <c r="E103" i="2" s="1"/>
  <c r="Z102" i="6"/>
  <c r="N102" i="6"/>
  <c r="C104" i="6"/>
  <c r="D103" i="6"/>
  <c r="L103" i="6" s="1"/>
  <c r="M103" i="6"/>
  <c r="K103" i="6"/>
  <c r="C104" i="2"/>
  <c r="AC93" i="2"/>
  <c r="Z92" i="2"/>
  <c r="AA92" i="2"/>
  <c r="E102" i="6"/>
  <c r="Y103" i="6"/>
  <c r="O104" i="6"/>
  <c r="P103" i="6"/>
  <c r="Q103" i="6" s="1"/>
  <c r="X103" i="6"/>
  <c r="E103" i="6" l="1"/>
  <c r="N103" i="2"/>
  <c r="D104" i="2"/>
  <c r="E104" i="2" s="1"/>
  <c r="M104" i="2"/>
  <c r="K104" i="2"/>
  <c r="L103" i="2"/>
  <c r="Z103" i="6"/>
  <c r="C105" i="2"/>
  <c r="N103" i="6"/>
  <c r="AC94" i="2"/>
  <c r="Z93" i="2"/>
  <c r="AA93" i="2"/>
  <c r="O105" i="6"/>
  <c r="P104" i="6"/>
  <c r="Q104" i="6" s="1"/>
  <c r="Y104" i="6"/>
  <c r="X104" i="6"/>
  <c r="D104" i="6"/>
  <c r="E104" i="6" s="1"/>
  <c r="K104" i="6"/>
  <c r="M104" i="6"/>
  <c r="C105" i="6"/>
  <c r="N104" i="6" l="1"/>
  <c r="M105" i="2"/>
  <c r="K105" i="2"/>
  <c r="D105" i="2"/>
  <c r="L105" i="2" s="1"/>
  <c r="L104" i="2"/>
  <c r="N104" i="2"/>
  <c r="L104" i="6"/>
  <c r="Z104" i="6"/>
  <c r="Y105" i="6"/>
  <c r="O106" i="6"/>
  <c r="P105" i="6"/>
  <c r="Q105" i="6" s="1"/>
  <c r="X105" i="6"/>
  <c r="C106" i="2"/>
  <c r="AC95" i="2"/>
  <c r="Z94" i="2"/>
  <c r="AA94" i="2"/>
  <c r="M105" i="6"/>
  <c r="D105" i="6"/>
  <c r="E105" i="6" s="1"/>
  <c r="C106" i="6"/>
  <c r="K105" i="6"/>
  <c r="E105" i="2" l="1"/>
  <c r="D106" i="2"/>
  <c r="E106" i="2" s="1"/>
  <c r="M106" i="2"/>
  <c r="K106" i="2"/>
  <c r="N105" i="2"/>
  <c r="Z105" i="6"/>
  <c r="N105" i="6"/>
  <c r="L105" i="6"/>
  <c r="O107" i="6"/>
  <c r="X106" i="6"/>
  <c r="Y106" i="6"/>
  <c r="P106" i="6"/>
  <c r="Q106" i="6" s="1"/>
  <c r="K106" i="6"/>
  <c r="M106" i="6"/>
  <c r="D106" i="6"/>
  <c r="L106" i="6" s="1"/>
  <c r="C107" i="6"/>
  <c r="AC96" i="2"/>
  <c r="Z95" i="2"/>
  <c r="AA95" i="2"/>
  <c r="C107" i="2"/>
  <c r="L106" i="2" l="1"/>
  <c r="N106" i="2"/>
  <c r="N106" i="6"/>
  <c r="K107" i="2"/>
  <c r="M107" i="2"/>
  <c r="D107" i="2"/>
  <c r="L107" i="2" s="1"/>
  <c r="E106" i="6"/>
  <c r="AA96" i="2"/>
  <c r="AC97" i="2"/>
  <c r="Z96" i="2"/>
  <c r="M107" i="6"/>
  <c r="C108" i="6"/>
  <c r="D107" i="6"/>
  <c r="E107" i="6" s="1"/>
  <c r="K107" i="6"/>
  <c r="O108" i="6"/>
  <c r="Y107" i="6"/>
  <c r="P107" i="6"/>
  <c r="Q107" i="6" s="1"/>
  <c r="X107" i="6"/>
  <c r="C108" i="2"/>
  <c r="Z106" i="6"/>
  <c r="E107" i="2" l="1"/>
  <c r="N107" i="2"/>
  <c r="M108" i="2"/>
  <c r="K108" i="2"/>
  <c r="D108" i="2"/>
  <c r="L108" i="2" s="1"/>
  <c r="L107" i="6"/>
  <c r="Z107" i="6"/>
  <c r="M108" i="6"/>
  <c r="K108" i="6"/>
  <c r="D108" i="6"/>
  <c r="L108" i="6" s="1"/>
  <c r="C109" i="6"/>
  <c r="C109" i="2"/>
  <c r="Z97" i="2"/>
  <c r="AC98" i="2"/>
  <c r="AA97" i="2"/>
  <c r="Y108" i="6"/>
  <c r="O109" i="6"/>
  <c r="X108" i="6"/>
  <c r="P108" i="6"/>
  <c r="Q108" i="6" s="1"/>
  <c r="N107" i="6"/>
  <c r="E108" i="6" l="1"/>
  <c r="M109" i="2"/>
  <c r="K109" i="2"/>
  <c r="D109" i="2"/>
  <c r="L109" i="2" s="1"/>
  <c r="E108" i="2"/>
  <c r="N108" i="2"/>
  <c r="AA98" i="2"/>
  <c r="AC99" i="2"/>
  <c r="Z98" i="2"/>
  <c r="C110" i="2"/>
  <c r="D109" i="6"/>
  <c r="L109" i="6" s="1"/>
  <c r="C110" i="6"/>
  <c r="K109" i="6"/>
  <c r="M109" i="6"/>
  <c r="N108" i="6"/>
  <c r="O110" i="6"/>
  <c r="P109" i="6"/>
  <c r="Q109" i="6" s="1"/>
  <c r="Y109" i="6"/>
  <c r="X109" i="6"/>
  <c r="Z108" i="6"/>
  <c r="E109" i="6" l="1"/>
  <c r="N109" i="2"/>
  <c r="M110" i="2"/>
  <c r="K110" i="2"/>
  <c r="D110" i="2"/>
  <c r="E110" i="2" s="1"/>
  <c r="E109" i="2"/>
  <c r="C111" i="6"/>
  <c r="M110" i="6"/>
  <c r="K110" i="6"/>
  <c r="D110" i="6"/>
  <c r="L110" i="6" s="1"/>
  <c r="N109" i="6"/>
  <c r="Y110" i="6"/>
  <c r="O111" i="6"/>
  <c r="X110" i="6"/>
  <c r="P110" i="6"/>
  <c r="Q110" i="6" s="1"/>
  <c r="C111" i="2"/>
  <c r="Z109" i="6"/>
  <c r="AC100" i="2"/>
  <c r="AA99" i="2"/>
  <c r="Z99" i="2"/>
  <c r="N110" i="2" l="1"/>
  <c r="D111" i="2"/>
  <c r="L111" i="2" s="1"/>
  <c r="K111" i="2"/>
  <c r="M111" i="2"/>
  <c r="L110" i="2"/>
  <c r="Z110" i="6"/>
  <c r="C112" i="2"/>
  <c r="E110" i="6"/>
  <c r="P111" i="6"/>
  <c r="Q111" i="6" s="1"/>
  <c r="O112" i="6"/>
  <c r="X111" i="6"/>
  <c r="Y111" i="6"/>
  <c r="AA100" i="2"/>
  <c r="AC101" i="2"/>
  <c r="Z100" i="2"/>
  <c r="N110" i="6"/>
  <c r="C112" i="6"/>
  <c r="M111" i="6"/>
  <c r="K111" i="6"/>
  <c r="D111" i="6"/>
  <c r="E111" i="6" s="1"/>
  <c r="E111" i="2" l="1"/>
  <c r="L111" i="6"/>
  <c r="M112" i="2"/>
  <c r="K112" i="2"/>
  <c r="D112" i="2"/>
  <c r="L112" i="2" s="1"/>
  <c r="N111" i="2"/>
  <c r="O113" i="6"/>
  <c r="X112" i="6"/>
  <c r="P112" i="6"/>
  <c r="Q112" i="6" s="1"/>
  <c r="Y112" i="6"/>
  <c r="AA101" i="2"/>
  <c r="Z101" i="2"/>
  <c r="AD2" i="2" s="1"/>
  <c r="AE2" i="2" s="1"/>
  <c r="AC102" i="2"/>
  <c r="AC103" i="2" s="1"/>
  <c r="AC104" i="2" s="1"/>
  <c r="AC105" i="2" s="1"/>
  <c r="AC106" i="2" s="1"/>
  <c r="AC107" i="2" s="1"/>
  <c r="AC108" i="2" s="1"/>
  <c r="AC109" i="2" s="1"/>
  <c r="AC110" i="2" s="1"/>
  <c r="AC111" i="2" s="1"/>
  <c r="AC112" i="2" s="1"/>
  <c r="AC113" i="2" s="1"/>
  <c r="AC114" i="2" s="1"/>
  <c r="AC115" i="2" s="1"/>
  <c r="AC116" i="2" s="1"/>
  <c r="AC117" i="2" s="1"/>
  <c r="AC118" i="2" s="1"/>
  <c r="AC119" i="2" s="1"/>
  <c r="AC120" i="2" s="1"/>
  <c r="AC121" i="2" s="1"/>
  <c r="AC122" i="2" s="1"/>
  <c r="AC123" i="2" s="1"/>
  <c r="AC124" i="2" s="1"/>
  <c r="AC125" i="2" s="1"/>
  <c r="AC126" i="2" s="1"/>
  <c r="AC127" i="2" s="1"/>
  <c r="AC128" i="2" s="1"/>
  <c r="AC129" i="2" s="1"/>
  <c r="AC130" i="2" s="1"/>
  <c r="AC131" i="2" s="1"/>
  <c r="AC132" i="2" s="1"/>
  <c r="AC133" i="2" s="1"/>
  <c r="AC134" i="2" s="1"/>
  <c r="AC135" i="2" s="1"/>
  <c r="AC136" i="2" s="1"/>
  <c r="AC137" i="2" s="1"/>
  <c r="AC138" i="2" s="1"/>
  <c r="AC139" i="2" s="1"/>
  <c r="AC140" i="2" s="1"/>
  <c r="AC141" i="2" s="1"/>
  <c r="AC142" i="2" s="1"/>
  <c r="AC143" i="2" s="1"/>
  <c r="AC144" i="2" s="1"/>
  <c r="AC145" i="2" s="1"/>
  <c r="AC146" i="2" s="1"/>
  <c r="AC147" i="2" s="1"/>
  <c r="AC148" i="2" s="1"/>
  <c r="AC149" i="2" s="1"/>
  <c r="AC150" i="2" s="1"/>
  <c r="AC151" i="2" s="1"/>
  <c r="AC152" i="2" s="1"/>
  <c r="AC153" i="2" s="1"/>
  <c r="AC154" i="2" s="1"/>
  <c r="AC155" i="2" s="1"/>
  <c r="AC156" i="2" s="1"/>
  <c r="AC157" i="2" s="1"/>
  <c r="AC158" i="2" s="1"/>
  <c r="AC159" i="2" s="1"/>
  <c r="AC160" i="2" s="1"/>
  <c r="AC161" i="2" s="1"/>
  <c r="AC162" i="2" s="1"/>
  <c r="AC163" i="2" s="1"/>
  <c r="AC164" i="2" s="1"/>
  <c r="AC165" i="2" s="1"/>
  <c r="AC166" i="2" s="1"/>
  <c r="AC167" i="2" s="1"/>
  <c r="AC168" i="2" s="1"/>
  <c r="AC169" i="2" s="1"/>
  <c r="AC170" i="2" s="1"/>
  <c r="AC171" i="2" s="1"/>
  <c r="AC172" i="2" s="1"/>
  <c r="AC173" i="2" s="1"/>
  <c r="AC174" i="2" s="1"/>
  <c r="AC175" i="2" s="1"/>
  <c r="AC176" i="2" s="1"/>
  <c r="AC177" i="2" s="1"/>
  <c r="AC178" i="2" s="1"/>
  <c r="AC179" i="2" s="1"/>
  <c r="AC180" i="2" s="1"/>
  <c r="AC181" i="2" s="1"/>
  <c r="AC182" i="2" s="1"/>
  <c r="AC183" i="2" s="1"/>
  <c r="AC184" i="2" s="1"/>
  <c r="AC185" i="2" s="1"/>
  <c r="AC186" i="2" s="1"/>
  <c r="AC187" i="2" s="1"/>
  <c r="AC188" i="2" s="1"/>
  <c r="AC189" i="2" s="1"/>
  <c r="AC190" i="2" s="1"/>
  <c r="AC191" i="2" s="1"/>
  <c r="AC192" i="2" s="1"/>
  <c r="AC193" i="2" s="1"/>
  <c r="AC194" i="2" s="1"/>
  <c r="AC195" i="2" s="1"/>
  <c r="AC196" i="2" s="1"/>
  <c r="AC197" i="2" s="1"/>
  <c r="AC198" i="2" s="1"/>
  <c r="AC199" i="2" s="1"/>
  <c r="AC200" i="2" s="1"/>
  <c r="AC201" i="2" s="1"/>
  <c r="AC202" i="2" s="1"/>
  <c r="Z111" i="6"/>
  <c r="N111" i="6"/>
  <c r="D112" i="6"/>
  <c r="E112" i="6" s="1"/>
  <c r="M112" i="6"/>
  <c r="K112" i="6"/>
  <c r="C113" i="6"/>
  <c r="C113" i="2"/>
  <c r="E112" i="2" l="1"/>
  <c r="M113" i="2"/>
  <c r="K113" i="2"/>
  <c r="D113" i="2"/>
  <c r="L113" i="2" s="1"/>
  <c r="N112" i="2"/>
  <c r="L112" i="6"/>
  <c r="N112" i="6"/>
  <c r="C114" i="2"/>
  <c r="Z112" i="6"/>
  <c r="C114" i="6"/>
  <c r="K113" i="6"/>
  <c r="D113" i="6"/>
  <c r="L113" i="6" s="1"/>
  <c r="M113" i="6"/>
  <c r="Y113" i="6"/>
  <c r="X113" i="6"/>
  <c r="P113" i="6"/>
  <c r="Q113" i="6" s="1"/>
  <c r="O114" i="6"/>
  <c r="N113" i="6" l="1"/>
  <c r="N113" i="2"/>
  <c r="M114" i="2"/>
  <c r="K114" i="2"/>
  <c r="D114" i="2"/>
  <c r="L114" i="2" s="1"/>
  <c r="E113" i="2"/>
  <c r="Z113" i="6"/>
  <c r="E113" i="6"/>
  <c r="C115" i="2"/>
  <c r="C115" i="6"/>
  <c r="D114" i="6"/>
  <c r="E114" i="6" s="1"/>
  <c r="M114" i="6"/>
  <c r="K114" i="6"/>
  <c r="Y114" i="6"/>
  <c r="P114" i="6"/>
  <c r="Q114" i="6" s="1"/>
  <c r="X114" i="6"/>
  <c r="O115" i="6"/>
  <c r="E114" i="2" l="1"/>
  <c r="N114" i="2"/>
  <c r="M115" i="2"/>
  <c r="K115" i="2"/>
  <c r="D115" i="2"/>
  <c r="E115" i="2" s="1"/>
  <c r="Z114" i="6"/>
  <c r="L114" i="6"/>
  <c r="P115" i="6"/>
  <c r="Q115" i="6" s="1"/>
  <c r="O116" i="6"/>
  <c r="X115" i="6"/>
  <c r="Y115" i="6"/>
  <c r="N114" i="6"/>
  <c r="D115" i="6"/>
  <c r="L115" i="6" s="1"/>
  <c r="C116" i="6"/>
  <c r="M115" i="6"/>
  <c r="K115" i="6"/>
  <c r="C116" i="2"/>
  <c r="N115" i="2" l="1"/>
  <c r="L115" i="2"/>
  <c r="D116" i="2"/>
  <c r="L116" i="2" s="1"/>
  <c r="M116" i="2"/>
  <c r="K116" i="2"/>
  <c r="E115" i="6"/>
  <c r="Z115" i="6"/>
  <c r="C117" i="6"/>
  <c r="M116" i="6"/>
  <c r="D116" i="6"/>
  <c r="E116" i="6" s="1"/>
  <c r="K116" i="6"/>
  <c r="N115" i="6"/>
  <c r="O117" i="6"/>
  <c r="X116" i="6"/>
  <c r="Y116" i="6"/>
  <c r="P116" i="6"/>
  <c r="Q116" i="6" s="1"/>
  <c r="C117" i="2"/>
  <c r="N116" i="2" l="1"/>
  <c r="E116" i="2"/>
  <c r="D117" i="2"/>
  <c r="L117" i="2" s="1"/>
  <c r="M117" i="2"/>
  <c r="K117" i="2"/>
  <c r="L116" i="6"/>
  <c r="Z116" i="6"/>
  <c r="N116" i="6"/>
  <c r="Y117" i="6"/>
  <c r="X117" i="6"/>
  <c r="P117" i="6"/>
  <c r="Q117" i="6" s="1"/>
  <c r="O118" i="6"/>
  <c r="C118" i="2"/>
  <c r="C118" i="6"/>
  <c r="K117" i="6"/>
  <c r="D117" i="6"/>
  <c r="E117" i="6" s="1"/>
  <c r="M117" i="6"/>
  <c r="E117" i="2" l="1"/>
  <c r="N117" i="2"/>
  <c r="K118" i="2"/>
  <c r="M118" i="2"/>
  <c r="D118" i="2"/>
  <c r="L118" i="2" s="1"/>
  <c r="Z117" i="6"/>
  <c r="C119" i="2"/>
  <c r="D118" i="6"/>
  <c r="E118" i="6" s="1"/>
  <c r="K118" i="6"/>
  <c r="C119" i="6"/>
  <c r="M118" i="6"/>
  <c r="L117" i="6"/>
  <c r="O119" i="6"/>
  <c r="P118" i="6"/>
  <c r="Q118" i="6" s="1"/>
  <c r="X118" i="6"/>
  <c r="Y118" i="6"/>
  <c r="N117" i="6"/>
  <c r="E118" i="2" l="1"/>
  <c r="N118" i="2"/>
  <c r="K119" i="2"/>
  <c r="D119" i="2"/>
  <c r="E119" i="2" s="1"/>
  <c r="M119" i="2"/>
  <c r="N118" i="6"/>
  <c r="L118" i="6"/>
  <c r="Z118" i="6"/>
  <c r="Y119" i="6"/>
  <c r="O120" i="6"/>
  <c r="P119" i="6"/>
  <c r="Q119" i="6" s="1"/>
  <c r="X119" i="6"/>
  <c r="C120" i="6"/>
  <c r="D119" i="6"/>
  <c r="E119" i="6" s="1"/>
  <c r="M119" i="6"/>
  <c r="K119" i="6"/>
  <c r="C120" i="2"/>
  <c r="L119" i="6" l="1"/>
  <c r="Z119" i="6"/>
  <c r="M120" i="2"/>
  <c r="K120" i="2"/>
  <c r="D120" i="2"/>
  <c r="L120" i="2" s="1"/>
  <c r="L119" i="2"/>
  <c r="N119" i="2"/>
  <c r="N119" i="6"/>
  <c r="C121" i="2"/>
  <c r="X120" i="6"/>
  <c r="P120" i="6"/>
  <c r="Q120" i="6" s="1"/>
  <c r="Y120" i="6"/>
  <c r="O121" i="6"/>
  <c r="C121" i="6"/>
  <c r="D120" i="6"/>
  <c r="L120" i="6" s="1"/>
  <c r="M120" i="6"/>
  <c r="K120" i="6"/>
  <c r="E120" i="2" l="1"/>
  <c r="N120" i="2"/>
  <c r="M121" i="2"/>
  <c r="K121" i="2"/>
  <c r="D121" i="2"/>
  <c r="E121" i="2" s="1"/>
  <c r="E120" i="6"/>
  <c r="Y121" i="6"/>
  <c r="X121" i="6"/>
  <c r="O122" i="6"/>
  <c r="P121" i="6"/>
  <c r="Q121" i="6" s="1"/>
  <c r="N120" i="6"/>
  <c r="K121" i="6"/>
  <c r="M121" i="6"/>
  <c r="D121" i="6"/>
  <c r="E121" i="6" s="1"/>
  <c r="C122" i="6"/>
  <c r="Z120" i="6"/>
  <c r="C122" i="2"/>
  <c r="N121" i="6" l="1"/>
  <c r="N121" i="2"/>
  <c r="K122" i="2"/>
  <c r="D122" i="2"/>
  <c r="E122" i="2" s="1"/>
  <c r="M122" i="2"/>
  <c r="L121" i="2"/>
  <c r="L121" i="6"/>
  <c r="K122" i="6"/>
  <c r="C123" i="6"/>
  <c r="D122" i="6"/>
  <c r="E122" i="6" s="1"/>
  <c r="M122" i="6"/>
  <c r="C123" i="2"/>
  <c r="Z121" i="6"/>
  <c r="O123" i="6"/>
  <c r="X122" i="6"/>
  <c r="Y122" i="6"/>
  <c r="P122" i="6"/>
  <c r="Q122" i="6" s="1"/>
  <c r="N122" i="6" l="1"/>
  <c r="N122" i="2"/>
  <c r="M123" i="2"/>
  <c r="D123" i="2"/>
  <c r="L123" i="2" s="1"/>
  <c r="K123" i="2"/>
  <c r="L122" i="2"/>
  <c r="P123" i="6"/>
  <c r="Q123" i="6" s="1"/>
  <c r="Y123" i="6"/>
  <c r="O124" i="6"/>
  <c r="X123" i="6"/>
  <c r="K123" i="6"/>
  <c r="D123" i="6"/>
  <c r="L123" i="6" s="1"/>
  <c r="M123" i="6"/>
  <c r="C124" i="6"/>
  <c r="Z122" i="6"/>
  <c r="C124" i="2"/>
  <c r="L122" i="6"/>
  <c r="E123" i="2" l="1"/>
  <c r="E123" i="6"/>
  <c r="N123" i="6"/>
  <c r="Z123" i="6"/>
  <c r="K124" i="2"/>
  <c r="M124" i="2"/>
  <c r="D124" i="2"/>
  <c r="E124" i="2" s="1"/>
  <c r="N123" i="2"/>
  <c r="C125" i="2"/>
  <c r="C125" i="6"/>
  <c r="D124" i="6"/>
  <c r="E124" i="6" s="1"/>
  <c r="K124" i="6"/>
  <c r="M124" i="6"/>
  <c r="Y124" i="6"/>
  <c r="P124" i="6"/>
  <c r="Q124" i="6" s="1"/>
  <c r="X124" i="6"/>
  <c r="O125" i="6"/>
  <c r="N124" i="2" l="1"/>
  <c r="N124" i="6"/>
  <c r="M125" i="2"/>
  <c r="K125" i="2"/>
  <c r="D125" i="2"/>
  <c r="L125" i="2" s="1"/>
  <c r="L124" i="2"/>
  <c r="Z124" i="6"/>
  <c r="L124" i="6"/>
  <c r="P125" i="6"/>
  <c r="Q125" i="6" s="1"/>
  <c r="O126" i="6"/>
  <c r="X125" i="6"/>
  <c r="Y125" i="6"/>
  <c r="D125" i="6"/>
  <c r="L125" i="6" s="1"/>
  <c r="C126" i="6"/>
  <c r="K125" i="6"/>
  <c r="M125" i="6"/>
  <c r="C126" i="2"/>
  <c r="E125" i="2" l="1"/>
  <c r="E125" i="6"/>
  <c r="N125" i="2"/>
  <c r="M126" i="2"/>
  <c r="D126" i="2"/>
  <c r="L126" i="2" s="1"/>
  <c r="K126" i="2"/>
  <c r="N125" i="6"/>
  <c r="Z125" i="6"/>
  <c r="C127" i="2"/>
  <c r="C127" i="6"/>
  <c r="M126" i="6"/>
  <c r="K126" i="6"/>
  <c r="D126" i="6"/>
  <c r="E126" i="6" s="1"/>
  <c r="P126" i="6"/>
  <c r="Q126" i="6" s="1"/>
  <c r="X126" i="6"/>
  <c r="O127" i="6"/>
  <c r="Y126" i="6"/>
  <c r="E126" i="2" l="1"/>
  <c r="N126" i="2"/>
  <c r="M127" i="2"/>
  <c r="K127" i="2"/>
  <c r="D127" i="2"/>
  <c r="L127" i="2" s="1"/>
  <c r="L126" i="6"/>
  <c r="O128" i="6"/>
  <c r="P127" i="6"/>
  <c r="Q127" i="6" s="1"/>
  <c r="X127" i="6"/>
  <c r="Y127" i="6"/>
  <c r="Z126" i="6"/>
  <c r="N126" i="6"/>
  <c r="M127" i="6"/>
  <c r="K127" i="6"/>
  <c r="D127" i="6"/>
  <c r="E127" i="6" s="1"/>
  <c r="C128" i="6"/>
  <c r="C128" i="2"/>
  <c r="E127" i="2" l="1"/>
  <c r="D128" i="2"/>
  <c r="L128" i="2" s="1"/>
  <c r="M128" i="2"/>
  <c r="K128" i="2"/>
  <c r="N127" i="2"/>
  <c r="Z127" i="6"/>
  <c r="N127" i="6"/>
  <c r="M128" i="6"/>
  <c r="K128" i="6"/>
  <c r="C129" i="6"/>
  <c r="D128" i="6"/>
  <c r="L128" i="6" s="1"/>
  <c r="L127" i="6"/>
  <c r="X128" i="6"/>
  <c r="Y128" i="6"/>
  <c r="P128" i="6"/>
  <c r="Q128" i="6" s="1"/>
  <c r="O129" i="6"/>
  <c r="C129" i="2"/>
  <c r="E128" i="2" l="1"/>
  <c r="K129" i="2"/>
  <c r="M129" i="2"/>
  <c r="D129" i="2"/>
  <c r="L129" i="2" s="1"/>
  <c r="N128" i="2"/>
  <c r="C130" i="2"/>
  <c r="Y129" i="6"/>
  <c r="P129" i="6"/>
  <c r="Q129" i="6" s="1"/>
  <c r="X129" i="6"/>
  <c r="O130" i="6"/>
  <c r="E128" i="6"/>
  <c r="Z128" i="6"/>
  <c r="K129" i="6"/>
  <c r="C130" i="6"/>
  <c r="M129" i="6"/>
  <c r="D129" i="6"/>
  <c r="L129" i="6" s="1"/>
  <c r="N128" i="6"/>
  <c r="N129" i="2" l="1"/>
  <c r="E129" i="6"/>
  <c r="M130" i="2"/>
  <c r="K130" i="2"/>
  <c r="D130" i="2"/>
  <c r="L130" i="2" s="1"/>
  <c r="E129" i="2"/>
  <c r="N129" i="6"/>
  <c r="Z129" i="6"/>
  <c r="C131" i="2"/>
  <c r="K130" i="6"/>
  <c r="D130" i="6"/>
  <c r="E130" i="6" s="1"/>
  <c r="C131" i="6"/>
  <c r="M130" i="6"/>
  <c r="O131" i="6"/>
  <c r="X130" i="6"/>
  <c r="P130" i="6"/>
  <c r="Q130" i="6" s="1"/>
  <c r="Y130" i="6"/>
  <c r="N130" i="6" l="1"/>
  <c r="E130" i="2"/>
  <c r="L130" i="6"/>
  <c r="K131" i="2"/>
  <c r="M131" i="2"/>
  <c r="D131" i="2"/>
  <c r="L131" i="2" s="1"/>
  <c r="N130" i="2"/>
  <c r="X131" i="6"/>
  <c r="P131" i="6"/>
  <c r="Q131" i="6" s="1"/>
  <c r="Y131" i="6"/>
  <c r="O132" i="6"/>
  <c r="Z130" i="6"/>
  <c r="M131" i="6"/>
  <c r="C132" i="6"/>
  <c r="D131" i="6"/>
  <c r="L131" i="6" s="1"/>
  <c r="K131" i="6"/>
  <c r="C132" i="2"/>
  <c r="N131" i="2" l="1"/>
  <c r="E131" i="6"/>
  <c r="E131" i="2"/>
  <c r="D132" i="2"/>
  <c r="L132" i="2" s="1"/>
  <c r="K132" i="2"/>
  <c r="M132" i="2"/>
  <c r="K132" i="6"/>
  <c r="C133" i="6"/>
  <c r="M132" i="6"/>
  <c r="D132" i="6"/>
  <c r="L132" i="6" s="1"/>
  <c r="C133" i="2"/>
  <c r="X132" i="6"/>
  <c r="Y132" i="6"/>
  <c r="O133" i="6"/>
  <c r="P132" i="6"/>
  <c r="Q132" i="6" s="1"/>
  <c r="N131" i="6"/>
  <c r="Z131" i="6"/>
  <c r="N132" i="2" l="1"/>
  <c r="E132" i="2"/>
  <c r="K133" i="2"/>
  <c r="D133" i="2"/>
  <c r="L133" i="2" s="1"/>
  <c r="M133" i="2"/>
  <c r="N132" i="6"/>
  <c r="P133" i="6"/>
  <c r="Q133" i="6" s="1"/>
  <c r="O134" i="6"/>
  <c r="X133" i="6"/>
  <c r="Y133" i="6"/>
  <c r="E132" i="6"/>
  <c r="Z132" i="6"/>
  <c r="C134" i="2"/>
  <c r="D133" i="6"/>
  <c r="E133" i="6" s="1"/>
  <c r="K133" i="6"/>
  <c r="M133" i="6"/>
  <c r="C134" i="6"/>
  <c r="N133" i="2" l="1"/>
  <c r="M134" i="2"/>
  <c r="K134" i="2"/>
  <c r="D134" i="2"/>
  <c r="L134" i="2" s="1"/>
  <c r="E133" i="2"/>
  <c r="N133" i="6"/>
  <c r="L133" i="6"/>
  <c r="O135" i="6"/>
  <c r="X134" i="6"/>
  <c r="Y134" i="6"/>
  <c r="P134" i="6"/>
  <c r="Q134" i="6" s="1"/>
  <c r="C135" i="2"/>
  <c r="Z133" i="6"/>
  <c r="M134" i="6"/>
  <c r="D134" i="6"/>
  <c r="E134" i="6" s="1"/>
  <c r="C135" i="6"/>
  <c r="K134" i="6"/>
  <c r="E134" i="2" l="1"/>
  <c r="N134" i="2"/>
  <c r="D135" i="2"/>
  <c r="L135" i="2" s="1"/>
  <c r="K135" i="2"/>
  <c r="M135" i="2"/>
  <c r="L134" i="6"/>
  <c r="Z134" i="6"/>
  <c r="N134" i="6"/>
  <c r="K135" i="6"/>
  <c r="D135" i="6"/>
  <c r="E135" i="6" s="1"/>
  <c r="C136" i="6"/>
  <c r="M135" i="6"/>
  <c r="C136" i="2"/>
  <c r="Y135" i="6"/>
  <c r="O136" i="6"/>
  <c r="X135" i="6"/>
  <c r="P135" i="6"/>
  <c r="Q135" i="6" s="1"/>
  <c r="E135" i="2" l="1"/>
  <c r="M136" i="2"/>
  <c r="K136" i="2"/>
  <c r="D136" i="2"/>
  <c r="E136" i="2" s="1"/>
  <c r="N135" i="6"/>
  <c r="N135" i="2"/>
  <c r="Z135" i="6"/>
  <c r="Y136" i="6"/>
  <c r="P136" i="6"/>
  <c r="Q136" i="6" s="1"/>
  <c r="X136" i="6"/>
  <c r="O137" i="6"/>
  <c r="L135" i="6"/>
  <c r="C137" i="2"/>
  <c r="K136" i="6"/>
  <c r="D136" i="6"/>
  <c r="L136" i="6" s="1"/>
  <c r="C137" i="6"/>
  <c r="M136" i="6"/>
  <c r="N136" i="6" l="1"/>
  <c r="K137" i="2"/>
  <c r="D137" i="2"/>
  <c r="E137" i="2" s="1"/>
  <c r="M137" i="2"/>
  <c r="N136" i="2"/>
  <c r="L136" i="2"/>
  <c r="Z136" i="6"/>
  <c r="D137" i="6"/>
  <c r="L137" i="6" s="1"/>
  <c r="M137" i="6"/>
  <c r="K137" i="6"/>
  <c r="C138" i="6"/>
  <c r="C138" i="2"/>
  <c r="O138" i="6"/>
  <c r="Y137" i="6"/>
  <c r="X137" i="6"/>
  <c r="P137" i="6"/>
  <c r="Q137" i="6" s="1"/>
  <c r="E136" i="6"/>
  <c r="N137" i="2" l="1"/>
  <c r="L137" i="2"/>
  <c r="E137" i="6"/>
  <c r="M138" i="2"/>
  <c r="K138" i="2"/>
  <c r="D138" i="2"/>
  <c r="L138" i="2" s="1"/>
  <c r="X138" i="6"/>
  <c r="Y138" i="6"/>
  <c r="O139" i="6"/>
  <c r="P138" i="6"/>
  <c r="Q138" i="6" s="1"/>
  <c r="Z137" i="6"/>
  <c r="C139" i="2"/>
  <c r="K138" i="6"/>
  <c r="C139" i="6"/>
  <c r="M138" i="6"/>
  <c r="D138" i="6"/>
  <c r="E138" i="6" s="1"/>
  <c r="N137" i="6"/>
  <c r="E138" i="2" l="1"/>
  <c r="D139" i="2"/>
  <c r="L139" i="2" s="1"/>
  <c r="K139" i="2"/>
  <c r="M139" i="2"/>
  <c r="N138" i="2"/>
  <c r="L138" i="6"/>
  <c r="C140" i="6"/>
  <c r="D139" i="6"/>
  <c r="L139" i="6" s="1"/>
  <c r="M139" i="6"/>
  <c r="K139" i="6"/>
  <c r="C140" i="2"/>
  <c r="X139" i="6"/>
  <c r="P139" i="6"/>
  <c r="Q139" i="6" s="1"/>
  <c r="O140" i="6"/>
  <c r="Y139" i="6"/>
  <c r="N138" i="6"/>
  <c r="Z138" i="6"/>
  <c r="M140" i="2" l="1"/>
  <c r="K140" i="2"/>
  <c r="D140" i="2"/>
  <c r="E140" i="2" s="1"/>
  <c r="E139" i="2"/>
  <c r="N139" i="2"/>
  <c r="N139" i="6"/>
  <c r="Y140" i="6"/>
  <c r="O141" i="6"/>
  <c r="P140" i="6"/>
  <c r="Q140" i="6" s="1"/>
  <c r="X140" i="6"/>
  <c r="Z139" i="6"/>
  <c r="E139" i="6"/>
  <c r="C141" i="2"/>
  <c r="M140" i="6"/>
  <c r="K140" i="6"/>
  <c r="C141" i="6"/>
  <c r="D140" i="6"/>
  <c r="L140" i="6" s="1"/>
  <c r="Z140" i="6" l="1"/>
  <c r="N140" i="2"/>
  <c r="L140" i="2"/>
  <c r="M141" i="2"/>
  <c r="K141" i="2"/>
  <c r="D141" i="2"/>
  <c r="L141" i="2" s="1"/>
  <c r="E140" i="6"/>
  <c r="C142" i="2"/>
  <c r="M141" i="6"/>
  <c r="D141" i="6"/>
  <c r="E141" i="6" s="1"/>
  <c r="K141" i="6"/>
  <c r="C142" i="6"/>
  <c r="N140" i="6"/>
  <c r="Y141" i="6"/>
  <c r="X141" i="6"/>
  <c r="O142" i="6"/>
  <c r="P141" i="6"/>
  <c r="Q141" i="6" s="1"/>
  <c r="E141" i="2" l="1"/>
  <c r="N141" i="2"/>
  <c r="K142" i="2"/>
  <c r="D142" i="2"/>
  <c r="L142" i="2" s="1"/>
  <c r="M142" i="2"/>
  <c r="Z141" i="6"/>
  <c r="L141" i="6"/>
  <c r="O143" i="6"/>
  <c r="X142" i="6"/>
  <c r="Y142" i="6"/>
  <c r="P142" i="6"/>
  <c r="Q142" i="6" s="1"/>
  <c r="D142" i="6"/>
  <c r="E142" i="6" s="1"/>
  <c r="K142" i="6"/>
  <c r="C143" i="6"/>
  <c r="M142" i="6"/>
  <c r="N141" i="6"/>
  <c r="C143" i="2"/>
  <c r="E142" i="2" l="1"/>
  <c r="M143" i="2"/>
  <c r="K143" i="2"/>
  <c r="D143" i="2"/>
  <c r="L143" i="2" s="1"/>
  <c r="N142" i="2"/>
  <c r="N142" i="6"/>
  <c r="L142" i="6"/>
  <c r="C144" i="2"/>
  <c r="D143" i="6"/>
  <c r="L143" i="6" s="1"/>
  <c r="C144" i="6"/>
  <c r="K143" i="6"/>
  <c r="M143" i="6"/>
  <c r="Z142" i="6"/>
  <c r="O144" i="6"/>
  <c r="X143" i="6"/>
  <c r="P143" i="6"/>
  <c r="Q143" i="6" s="1"/>
  <c r="Y143" i="6"/>
  <c r="E143" i="6" l="1"/>
  <c r="N143" i="2"/>
  <c r="E143" i="2"/>
  <c r="M144" i="2"/>
  <c r="K144" i="2"/>
  <c r="D144" i="2"/>
  <c r="L144" i="2" s="1"/>
  <c r="Z143" i="6"/>
  <c r="N143" i="6"/>
  <c r="D144" i="6"/>
  <c r="L144" i="6" s="1"/>
  <c r="M144" i="6"/>
  <c r="C145" i="6"/>
  <c r="K144" i="6"/>
  <c r="P144" i="6"/>
  <c r="Q144" i="6" s="1"/>
  <c r="O145" i="6"/>
  <c r="Y144" i="6"/>
  <c r="X144" i="6"/>
  <c r="C145" i="2"/>
  <c r="E144" i="2" l="1"/>
  <c r="N144" i="2"/>
  <c r="M145" i="2"/>
  <c r="K145" i="2"/>
  <c r="D145" i="2"/>
  <c r="E145" i="2" s="1"/>
  <c r="Z144" i="6"/>
  <c r="E144" i="6"/>
  <c r="C146" i="2"/>
  <c r="Y145" i="6"/>
  <c r="P145" i="6"/>
  <c r="Q145" i="6" s="1"/>
  <c r="O146" i="6"/>
  <c r="X145" i="6"/>
  <c r="C146" i="6"/>
  <c r="M145" i="6"/>
  <c r="D145" i="6"/>
  <c r="L145" i="6" s="1"/>
  <c r="K145" i="6"/>
  <c r="N144" i="6"/>
  <c r="Z145" i="6" l="1"/>
  <c r="N145" i="2"/>
  <c r="K146" i="2"/>
  <c r="M146" i="2"/>
  <c r="D146" i="2"/>
  <c r="E146" i="2" s="1"/>
  <c r="L145" i="2"/>
  <c r="E145" i="6"/>
  <c r="K146" i="6"/>
  <c r="D146" i="6"/>
  <c r="E146" i="6" s="1"/>
  <c r="M146" i="6"/>
  <c r="C147" i="6"/>
  <c r="C147" i="2"/>
  <c r="N145" i="6"/>
  <c r="X146" i="6"/>
  <c r="P146" i="6"/>
  <c r="Q146" i="6" s="1"/>
  <c r="Y146" i="6"/>
  <c r="O147" i="6"/>
  <c r="L146" i="2" l="1"/>
  <c r="N146" i="2"/>
  <c r="D147" i="2"/>
  <c r="L147" i="2" s="1"/>
  <c r="K147" i="2"/>
  <c r="M147" i="2"/>
  <c r="N146" i="6"/>
  <c r="L146" i="6"/>
  <c r="D147" i="6"/>
  <c r="E147" i="6" s="1"/>
  <c r="M147" i="6"/>
  <c r="K147" i="6"/>
  <c r="C148" i="6"/>
  <c r="Z146" i="6"/>
  <c r="C148" i="2"/>
  <c r="P147" i="6"/>
  <c r="Q147" i="6" s="1"/>
  <c r="Y147" i="6"/>
  <c r="X147" i="6"/>
  <c r="O148" i="6"/>
  <c r="L147" i="6" l="1"/>
  <c r="N147" i="2"/>
  <c r="D148" i="2"/>
  <c r="L148" i="2" s="1"/>
  <c r="M148" i="2"/>
  <c r="K148" i="2"/>
  <c r="E147" i="2"/>
  <c r="Z147" i="6"/>
  <c r="O149" i="6"/>
  <c r="P148" i="6"/>
  <c r="Q148" i="6" s="1"/>
  <c r="Y148" i="6"/>
  <c r="X148" i="6"/>
  <c r="C149" i="2"/>
  <c r="C149" i="6"/>
  <c r="M148" i="6"/>
  <c r="K148" i="6"/>
  <c r="D148" i="6"/>
  <c r="L148" i="6" s="1"/>
  <c r="N147" i="6"/>
  <c r="N148" i="2" l="1"/>
  <c r="K149" i="2"/>
  <c r="M149" i="2"/>
  <c r="D149" i="2"/>
  <c r="E149" i="2" s="1"/>
  <c r="E148" i="2"/>
  <c r="N148" i="6"/>
  <c r="E148" i="6"/>
  <c r="Z148" i="6"/>
  <c r="C150" i="2"/>
  <c r="C150" i="6"/>
  <c r="D149" i="6"/>
  <c r="E149" i="6" s="1"/>
  <c r="M149" i="6"/>
  <c r="K149" i="6"/>
  <c r="O150" i="6"/>
  <c r="Y149" i="6"/>
  <c r="P149" i="6"/>
  <c r="Q149" i="6" s="1"/>
  <c r="X149" i="6"/>
  <c r="Z149" i="6" l="1"/>
  <c r="N149" i="2"/>
  <c r="M150" i="2"/>
  <c r="K150" i="2"/>
  <c r="D150" i="2"/>
  <c r="L150" i="2" s="1"/>
  <c r="L149" i="2"/>
  <c r="C151" i="6"/>
  <c r="M150" i="6"/>
  <c r="D150" i="6"/>
  <c r="E150" i="6" s="1"/>
  <c r="K150" i="6"/>
  <c r="O151" i="6"/>
  <c r="Y150" i="6"/>
  <c r="X150" i="6"/>
  <c r="P150" i="6"/>
  <c r="Q150" i="6" s="1"/>
  <c r="L149" i="6"/>
  <c r="C151" i="2"/>
  <c r="N149" i="6"/>
  <c r="Z150" i="6" l="1"/>
  <c r="E150" i="2"/>
  <c r="N150" i="2"/>
  <c r="K151" i="2"/>
  <c r="M151" i="2"/>
  <c r="D151" i="2"/>
  <c r="L151" i="2" s="1"/>
  <c r="N150" i="6"/>
  <c r="L150" i="6"/>
  <c r="C152" i="2"/>
  <c r="Y151" i="6"/>
  <c r="X151" i="6"/>
  <c r="O152" i="6"/>
  <c r="P151" i="6"/>
  <c r="Q151" i="6" s="1"/>
  <c r="K151" i="6"/>
  <c r="D151" i="6"/>
  <c r="E151" i="6" s="1"/>
  <c r="M151" i="6"/>
  <c r="C152" i="6"/>
  <c r="E151" i="2" l="1"/>
  <c r="N151" i="6"/>
  <c r="D152" i="2"/>
  <c r="L152" i="2" s="1"/>
  <c r="K152" i="2"/>
  <c r="M152" i="2"/>
  <c r="N151" i="2"/>
  <c r="L151" i="6"/>
  <c r="D152" i="6"/>
  <c r="E152" i="6" s="1"/>
  <c r="M152" i="6"/>
  <c r="C153" i="6"/>
  <c r="K152" i="6"/>
  <c r="C153" i="2"/>
  <c r="P152" i="6"/>
  <c r="Q152" i="6" s="1"/>
  <c r="O153" i="6"/>
  <c r="Y152" i="6"/>
  <c r="X152" i="6"/>
  <c r="Z151" i="6"/>
  <c r="N152" i="2" l="1"/>
  <c r="M153" i="2"/>
  <c r="K153" i="2"/>
  <c r="D153" i="2"/>
  <c r="L153" i="2" s="1"/>
  <c r="E152" i="2"/>
  <c r="L152" i="6"/>
  <c r="O154" i="6"/>
  <c r="P153" i="6"/>
  <c r="Q153" i="6" s="1"/>
  <c r="X153" i="6"/>
  <c r="Y153" i="6"/>
  <c r="C154" i="2"/>
  <c r="N152" i="6"/>
  <c r="K153" i="6"/>
  <c r="M153" i="6"/>
  <c r="C154" i="6"/>
  <c r="D153" i="6"/>
  <c r="E153" i="6" s="1"/>
  <c r="Z152" i="6"/>
  <c r="N153" i="2" l="1"/>
  <c r="M154" i="2"/>
  <c r="K154" i="2"/>
  <c r="D154" i="2"/>
  <c r="L154" i="2" s="1"/>
  <c r="E153" i="2"/>
  <c r="N153" i="6"/>
  <c r="L153" i="6"/>
  <c r="Z153" i="6"/>
  <c r="M154" i="6"/>
  <c r="C155" i="6"/>
  <c r="K154" i="6"/>
  <c r="D154" i="6"/>
  <c r="L154" i="6" s="1"/>
  <c r="C155" i="2"/>
  <c r="Y154" i="6"/>
  <c r="P154" i="6"/>
  <c r="Q154" i="6" s="1"/>
  <c r="O155" i="6"/>
  <c r="X154" i="6"/>
  <c r="E154" i="2" l="1"/>
  <c r="D155" i="2"/>
  <c r="E155" i="2" s="1"/>
  <c r="M155" i="2"/>
  <c r="K155" i="2"/>
  <c r="N154" i="2"/>
  <c r="C156" i="2"/>
  <c r="M155" i="6"/>
  <c r="K155" i="6"/>
  <c r="D155" i="6"/>
  <c r="E155" i="6" s="1"/>
  <c r="C156" i="6"/>
  <c r="Z154" i="6"/>
  <c r="E154" i="6"/>
  <c r="N154" i="6"/>
  <c r="P155" i="6"/>
  <c r="Q155" i="6" s="1"/>
  <c r="X155" i="6"/>
  <c r="O156" i="6"/>
  <c r="Y155" i="6"/>
  <c r="N155" i="2" l="1"/>
  <c r="M156" i="2"/>
  <c r="K156" i="2"/>
  <c r="D156" i="2"/>
  <c r="L156" i="2" s="1"/>
  <c r="L155" i="2"/>
  <c r="L155" i="6"/>
  <c r="D156" i="6"/>
  <c r="E156" i="6" s="1"/>
  <c r="M156" i="6"/>
  <c r="K156" i="6"/>
  <c r="C157" i="6"/>
  <c r="N155" i="6"/>
  <c r="C157" i="2"/>
  <c r="O157" i="6"/>
  <c r="P156" i="6"/>
  <c r="Q156" i="6" s="1"/>
  <c r="X156" i="6"/>
  <c r="Y156" i="6"/>
  <c r="Z155" i="6"/>
  <c r="E156" i="2" l="1"/>
  <c r="D157" i="2"/>
  <c r="E157" i="2" s="1"/>
  <c r="K157" i="2"/>
  <c r="M157" i="2"/>
  <c r="N156" i="2"/>
  <c r="Z156" i="6"/>
  <c r="N156" i="6"/>
  <c r="L156" i="6"/>
  <c r="C158" i="2"/>
  <c r="K157" i="6"/>
  <c r="C158" i="6"/>
  <c r="M157" i="6"/>
  <c r="D157" i="6"/>
  <c r="L157" i="6" s="1"/>
  <c r="Y157" i="6"/>
  <c r="X157" i="6"/>
  <c r="O158" i="6"/>
  <c r="P157" i="6"/>
  <c r="Q157" i="6" s="1"/>
  <c r="N157" i="6" l="1"/>
  <c r="L157" i="2"/>
  <c r="N157" i="2"/>
  <c r="K158" i="2"/>
  <c r="M158" i="2"/>
  <c r="D158" i="2"/>
  <c r="L158" i="2" s="1"/>
  <c r="Z157" i="6"/>
  <c r="E157" i="6"/>
  <c r="C159" i="6"/>
  <c r="D158" i="6"/>
  <c r="L158" i="6" s="1"/>
  <c r="M158" i="6"/>
  <c r="K158" i="6"/>
  <c r="C159" i="2"/>
  <c r="P158" i="6"/>
  <c r="Q158" i="6" s="1"/>
  <c r="O159" i="6"/>
  <c r="X158" i="6"/>
  <c r="Y158" i="6"/>
  <c r="E158" i="2" l="1"/>
  <c r="M159" i="2"/>
  <c r="K159" i="2"/>
  <c r="D159" i="2"/>
  <c r="L159" i="2" s="1"/>
  <c r="N158" i="2"/>
  <c r="Z158" i="6"/>
  <c r="C160" i="2"/>
  <c r="E158" i="6"/>
  <c r="P159" i="6"/>
  <c r="Q159" i="6" s="1"/>
  <c r="X159" i="6"/>
  <c r="O160" i="6"/>
  <c r="Y159" i="6"/>
  <c r="K159" i="6"/>
  <c r="M159" i="6"/>
  <c r="D159" i="6"/>
  <c r="E159" i="6" s="1"/>
  <c r="C160" i="6"/>
  <c r="N158" i="6"/>
  <c r="N159" i="2" l="1"/>
  <c r="M160" i="2"/>
  <c r="D160" i="2"/>
  <c r="L160" i="2" s="1"/>
  <c r="K160" i="2"/>
  <c r="E159" i="2"/>
  <c r="L159" i="6"/>
  <c r="P160" i="6"/>
  <c r="Q160" i="6" s="1"/>
  <c r="Y160" i="6"/>
  <c r="X160" i="6"/>
  <c r="O161" i="6"/>
  <c r="N159" i="6"/>
  <c r="Z159" i="6"/>
  <c r="C161" i="2"/>
  <c r="D160" i="6"/>
  <c r="L160" i="6" s="1"/>
  <c r="C161" i="6"/>
  <c r="K160" i="6"/>
  <c r="M160" i="6"/>
  <c r="N160" i="2" l="1"/>
  <c r="E160" i="2"/>
  <c r="Z160" i="6"/>
  <c r="M161" i="2"/>
  <c r="K161" i="2"/>
  <c r="D161" i="2"/>
  <c r="E161" i="2" s="1"/>
  <c r="E160" i="6"/>
  <c r="M161" i="6"/>
  <c r="C162" i="6"/>
  <c r="K161" i="6"/>
  <c r="D161" i="6"/>
  <c r="L161" i="6" s="1"/>
  <c r="C162" i="2"/>
  <c r="N160" i="6"/>
  <c r="P161" i="6"/>
  <c r="Q161" i="6" s="1"/>
  <c r="O162" i="6"/>
  <c r="X161" i="6"/>
  <c r="Y161" i="6"/>
  <c r="N161" i="2" l="1"/>
  <c r="E161" i="6"/>
  <c r="K162" i="2"/>
  <c r="M162" i="2"/>
  <c r="D162" i="2"/>
  <c r="L162" i="2" s="1"/>
  <c r="L161" i="2"/>
  <c r="Z161" i="6"/>
  <c r="C163" i="2"/>
  <c r="M162" i="6"/>
  <c r="C163" i="6"/>
  <c r="D162" i="6"/>
  <c r="L162" i="6" s="1"/>
  <c r="K162" i="6"/>
  <c r="O163" i="6"/>
  <c r="X162" i="6"/>
  <c r="Y162" i="6"/>
  <c r="P162" i="6"/>
  <c r="Q162" i="6" s="1"/>
  <c r="N161" i="6"/>
  <c r="E162" i="6" l="1"/>
  <c r="N162" i="2"/>
  <c r="E162" i="2"/>
  <c r="M163" i="2"/>
  <c r="K163" i="2"/>
  <c r="D163" i="2"/>
  <c r="E163" i="2" s="1"/>
  <c r="Z162" i="6"/>
  <c r="C164" i="6"/>
  <c r="K163" i="6"/>
  <c r="D163" i="6"/>
  <c r="E163" i="6" s="1"/>
  <c r="M163" i="6"/>
  <c r="C164" i="2"/>
  <c r="X163" i="6"/>
  <c r="Y163" i="6"/>
  <c r="O164" i="6"/>
  <c r="P163" i="6"/>
  <c r="Q163" i="6" s="1"/>
  <c r="N162" i="6"/>
  <c r="L163" i="6" l="1"/>
  <c r="L163" i="2"/>
  <c r="M164" i="2"/>
  <c r="K164" i="2"/>
  <c r="D164" i="2"/>
  <c r="L164" i="2" s="1"/>
  <c r="N163" i="2"/>
  <c r="P164" i="6"/>
  <c r="Q164" i="6" s="1"/>
  <c r="O165" i="6"/>
  <c r="X164" i="6"/>
  <c r="Y164" i="6"/>
  <c r="C165" i="2"/>
  <c r="Z163" i="6"/>
  <c r="C165" i="6"/>
  <c r="D164" i="6"/>
  <c r="E164" i="6" s="1"/>
  <c r="M164" i="6"/>
  <c r="K164" i="6"/>
  <c r="N163" i="6"/>
  <c r="N164" i="2" l="1"/>
  <c r="M165" i="2"/>
  <c r="K165" i="2"/>
  <c r="D165" i="2"/>
  <c r="L165" i="2" s="1"/>
  <c r="E164" i="2"/>
  <c r="L164" i="6"/>
  <c r="N164" i="6"/>
  <c r="K165" i="6"/>
  <c r="M165" i="6"/>
  <c r="D165" i="6"/>
  <c r="E165" i="6" s="1"/>
  <c r="C166" i="6"/>
  <c r="C166" i="2"/>
  <c r="Z164" i="6"/>
  <c r="O166" i="6"/>
  <c r="X165" i="6"/>
  <c r="P165" i="6"/>
  <c r="Q165" i="6" s="1"/>
  <c r="Y165" i="6"/>
  <c r="E165" i="2" l="1"/>
  <c r="N165" i="2"/>
  <c r="M166" i="2"/>
  <c r="D166" i="2"/>
  <c r="E166" i="2" s="1"/>
  <c r="K166" i="2"/>
  <c r="L165" i="6"/>
  <c r="N165" i="6"/>
  <c r="Z165" i="6"/>
  <c r="Y166" i="6"/>
  <c r="X166" i="6"/>
  <c r="O167" i="6"/>
  <c r="P166" i="6"/>
  <c r="Q166" i="6" s="1"/>
  <c r="C167" i="2"/>
  <c r="C167" i="6"/>
  <c r="M166" i="6"/>
  <c r="K166" i="6"/>
  <c r="D166" i="6"/>
  <c r="E166" i="6" s="1"/>
  <c r="N166" i="2" l="1"/>
  <c r="L166" i="2"/>
  <c r="D167" i="2"/>
  <c r="E167" i="2" s="1"/>
  <c r="K167" i="2"/>
  <c r="M167" i="2"/>
  <c r="L166" i="6"/>
  <c r="Z166" i="6"/>
  <c r="N166" i="6"/>
  <c r="D167" i="6"/>
  <c r="L167" i="6" s="1"/>
  <c r="C168" i="6"/>
  <c r="K167" i="6"/>
  <c r="M167" i="6"/>
  <c r="C168" i="2"/>
  <c r="Y167" i="6"/>
  <c r="O168" i="6"/>
  <c r="X167" i="6"/>
  <c r="P167" i="6"/>
  <c r="Q167" i="6" s="1"/>
  <c r="E167" i="6" l="1"/>
  <c r="N167" i="2"/>
  <c r="L167" i="2"/>
  <c r="D168" i="2"/>
  <c r="L168" i="2" s="1"/>
  <c r="K168" i="2"/>
  <c r="M168" i="2"/>
  <c r="Z167" i="6"/>
  <c r="N167" i="6"/>
  <c r="P168" i="6"/>
  <c r="Q168" i="6" s="1"/>
  <c r="Y168" i="6"/>
  <c r="X168" i="6"/>
  <c r="O169" i="6"/>
  <c r="C169" i="2"/>
  <c r="C169" i="6"/>
  <c r="D168" i="6"/>
  <c r="L168" i="6" s="1"/>
  <c r="K168" i="6"/>
  <c r="M168" i="6"/>
  <c r="E168" i="2" l="1"/>
  <c r="N168" i="2"/>
  <c r="M169" i="2"/>
  <c r="K169" i="2"/>
  <c r="D169" i="2"/>
  <c r="E169" i="2" s="1"/>
  <c r="E168" i="6"/>
  <c r="C170" i="2"/>
  <c r="D169" i="6"/>
  <c r="E169" i="6" s="1"/>
  <c r="K169" i="6"/>
  <c r="C170" i="6"/>
  <c r="M169" i="6"/>
  <c r="O170" i="6"/>
  <c r="Y169" i="6"/>
  <c r="P169" i="6"/>
  <c r="Q169" i="6" s="1"/>
  <c r="X169" i="6"/>
  <c r="Z168" i="6"/>
  <c r="N168" i="6"/>
  <c r="L169" i="6" l="1"/>
  <c r="M170" i="2"/>
  <c r="K170" i="2"/>
  <c r="D170" i="2"/>
  <c r="L170" i="2" s="1"/>
  <c r="L169" i="2"/>
  <c r="N169" i="2"/>
  <c r="N169" i="6"/>
  <c r="K170" i="6"/>
  <c r="C171" i="6"/>
  <c r="D170" i="6"/>
  <c r="L170" i="6" s="1"/>
  <c r="M170" i="6"/>
  <c r="O171" i="6"/>
  <c r="P170" i="6"/>
  <c r="Q170" i="6" s="1"/>
  <c r="X170" i="6"/>
  <c r="Y170" i="6"/>
  <c r="Z169" i="6"/>
  <c r="C171" i="2"/>
  <c r="N170" i="6" l="1"/>
  <c r="E170" i="2"/>
  <c r="K171" i="2"/>
  <c r="D171" i="2"/>
  <c r="L171" i="2" s="1"/>
  <c r="M171" i="2"/>
  <c r="N170" i="2"/>
  <c r="Y171" i="6"/>
  <c r="O172" i="6"/>
  <c r="X171" i="6"/>
  <c r="P171" i="6"/>
  <c r="Q171" i="6" s="1"/>
  <c r="C172" i="2"/>
  <c r="Z170" i="6"/>
  <c r="M171" i="6"/>
  <c r="C172" i="6"/>
  <c r="K171" i="6"/>
  <c r="D171" i="6"/>
  <c r="L171" i="6" s="1"/>
  <c r="E170" i="6"/>
  <c r="N171" i="2" l="1"/>
  <c r="Z171" i="6"/>
  <c r="E171" i="2"/>
  <c r="M172" i="2"/>
  <c r="K172" i="2"/>
  <c r="D172" i="2"/>
  <c r="E172" i="2" s="1"/>
  <c r="N171" i="6"/>
  <c r="E171" i="6"/>
  <c r="P172" i="6"/>
  <c r="Q172" i="6" s="1"/>
  <c r="Y172" i="6"/>
  <c r="O173" i="6"/>
  <c r="X172" i="6"/>
  <c r="D172" i="6"/>
  <c r="L172" i="6" s="1"/>
  <c r="M172" i="6"/>
  <c r="C173" i="6"/>
  <c r="K172" i="6"/>
  <c r="C173" i="2"/>
  <c r="N172" i="2" l="1"/>
  <c r="M173" i="2"/>
  <c r="D173" i="2"/>
  <c r="L173" i="2" s="1"/>
  <c r="K173" i="2"/>
  <c r="L172" i="2"/>
  <c r="Z172" i="6"/>
  <c r="D173" i="6"/>
  <c r="E173" i="6" s="1"/>
  <c r="M173" i="6"/>
  <c r="C174" i="6"/>
  <c r="K173" i="6"/>
  <c r="E172" i="6"/>
  <c r="Y173" i="6"/>
  <c r="P173" i="6"/>
  <c r="Q173" i="6" s="1"/>
  <c r="O174" i="6"/>
  <c r="X173" i="6"/>
  <c r="C174" i="2"/>
  <c r="N172" i="6"/>
  <c r="L173" i="6" l="1"/>
  <c r="Z173" i="6"/>
  <c r="E173" i="2"/>
  <c r="M174" i="2"/>
  <c r="K174" i="2"/>
  <c r="D174" i="2"/>
  <c r="L174" i="2" s="1"/>
  <c r="N173" i="2"/>
  <c r="Y174" i="6"/>
  <c r="P174" i="6"/>
  <c r="Q174" i="6" s="1"/>
  <c r="O175" i="6"/>
  <c r="X174" i="6"/>
  <c r="C175" i="6"/>
  <c r="D174" i="6"/>
  <c r="E174" i="6" s="1"/>
  <c r="K174" i="6"/>
  <c r="M174" i="6"/>
  <c r="N173" i="6"/>
  <c r="C175" i="2"/>
  <c r="E174" i="2" l="1"/>
  <c r="Z174" i="6"/>
  <c r="M175" i="2"/>
  <c r="K175" i="2"/>
  <c r="D175" i="2"/>
  <c r="L175" i="2" s="1"/>
  <c r="N174" i="2"/>
  <c r="N174" i="6"/>
  <c r="L174" i="6"/>
  <c r="C176" i="2"/>
  <c r="M175" i="6"/>
  <c r="D175" i="6"/>
  <c r="L175" i="6" s="1"/>
  <c r="K175" i="6"/>
  <c r="C176" i="6"/>
  <c r="X175" i="6"/>
  <c r="P175" i="6"/>
  <c r="Q175" i="6" s="1"/>
  <c r="Y175" i="6"/>
  <c r="O176" i="6"/>
  <c r="E175" i="2" l="1"/>
  <c r="K176" i="2"/>
  <c r="D176" i="2"/>
  <c r="E176" i="2" s="1"/>
  <c r="M176" i="2"/>
  <c r="N175" i="2"/>
  <c r="E175" i="6"/>
  <c r="O177" i="6"/>
  <c r="Y176" i="6"/>
  <c r="X176" i="6"/>
  <c r="P176" i="6"/>
  <c r="Q176" i="6" s="1"/>
  <c r="Z175" i="6"/>
  <c r="C177" i="2"/>
  <c r="D176" i="6"/>
  <c r="L176" i="6" s="1"/>
  <c r="C177" i="6"/>
  <c r="M176" i="6"/>
  <c r="K176" i="6"/>
  <c r="N175" i="6"/>
  <c r="N176" i="2" l="1"/>
  <c r="K177" i="2"/>
  <c r="D177" i="2"/>
  <c r="L177" i="2" s="1"/>
  <c r="M177" i="2"/>
  <c r="L176" i="2"/>
  <c r="N176" i="6"/>
  <c r="Z176" i="6"/>
  <c r="E176" i="6"/>
  <c r="D177" i="6"/>
  <c r="E177" i="6" s="1"/>
  <c r="C178" i="6"/>
  <c r="M177" i="6"/>
  <c r="K177" i="6"/>
  <c r="C178" i="2"/>
  <c r="O178" i="6"/>
  <c r="Y177" i="6"/>
  <c r="X177" i="6"/>
  <c r="P177" i="6"/>
  <c r="Q177" i="6" s="1"/>
  <c r="E177" i="2" l="1"/>
  <c r="N177" i="2"/>
  <c r="M178" i="2"/>
  <c r="K178" i="2"/>
  <c r="D178" i="2"/>
  <c r="E178" i="2" s="1"/>
  <c r="L177" i="6"/>
  <c r="N177" i="6"/>
  <c r="Z177" i="6"/>
  <c r="D178" i="6"/>
  <c r="L178" i="6" s="1"/>
  <c r="M178" i="6"/>
  <c r="K178" i="6"/>
  <c r="C179" i="6"/>
  <c r="C179" i="2"/>
  <c r="P178" i="6"/>
  <c r="Q178" i="6" s="1"/>
  <c r="O179" i="6"/>
  <c r="Y178" i="6"/>
  <c r="X178" i="6"/>
  <c r="L178" i="2" l="1"/>
  <c r="N178" i="2"/>
  <c r="E178" i="6"/>
  <c r="K179" i="2"/>
  <c r="M179" i="2"/>
  <c r="D179" i="2"/>
  <c r="L179" i="2" s="1"/>
  <c r="Z178" i="6"/>
  <c r="N178" i="6"/>
  <c r="X179" i="6"/>
  <c r="O180" i="6"/>
  <c r="Y179" i="6"/>
  <c r="P179" i="6"/>
  <c r="Q179" i="6" s="1"/>
  <c r="C180" i="2"/>
  <c r="M179" i="6"/>
  <c r="D179" i="6"/>
  <c r="L179" i="6" s="1"/>
  <c r="K179" i="6"/>
  <c r="C180" i="6"/>
  <c r="E179" i="2" l="1"/>
  <c r="N179" i="2"/>
  <c r="M180" i="2"/>
  <c r="K180" i="2"/>
  <c r="D180" i="2"/>
  <c r="L180" i="2" s="1"/>
  <c r="E179" i="6"/>
  <c r="N179" i="6"/>
  <c r="C181" i="2"/>
  <c r="P180" i="6"/>
  <c r="Q180" i="6" s="1"/>
  <c r="O181" i="6"/>
  <c r="Y180" i="6"/>
  <c r="X180" i="6"/>
  <c r="C181" i="6"/>
  <c r="K180" i="6"/>
  <c r="M180" i="6"/>
  <c r="D180" i="6"/>
  <c r="E180" i="6" s="1"/>
  <c r="Z179" i="6"/>
  <c r="E180" i="2" l="1"/>
  <c r="N180" i="2"/>
  <c r="K181" i="2"/>
  <c r="M181" i="2"/>
  <c r="D181" i="2"/>
  <c r="L181" i="2" s="1"/>
  <c r="L180" i="6"/>
  <c r="Z180" i="6"/>
  <c r="X181" i="6"/>
  <c r="O182" i="6"/>
  <c r="Y181" i="6"/>
  <c r="P181" i="6"/>
  <c r="Q181" i="6" s="1"/>
  <c r="C182" i="2"/>
  <c r="D181" i="6"/>
  <c r="L181" i="6" s="1"/>
  <c r="K181" i="6"/>
  <c r="M181" i="6"/>
  <c r="C182" i="6"/>
  <c r="N180" i="6"/>
  <c r="E181" i="2" l="1"/>
  <c r="D182" i="2"/>
  <c r="E182" i="2" s="1"/>
  <c r="M182" i="2"/>
  <c r="K182" i="2"/>
  <c r="N181" i="2"/>
  <c r="N181" i="6"/>
  <c r="E181" i="6"/>
  <c r="O183" i="6"/>
  <c r="Y182" i="6"/>
  <c r="X182" i="6"/>
  <c r="P182" i="6"/>
  <c r="Q182" i="6" s="1"/>
  <c r="D182" i="6"/>
  <c r="E182" i="6" s="1"/>
  <c r="C183" i="6"/>
  <c r="M182" i="6"/>
  <c r="K182" i="6"/>
  <c r="C183" i="2"/>
  <c r="Z181" i="6"/>
  <c r="M183" i="2" l="1"/>
  <c r="K183" i="2"/>
  <c r="D183" i="2"/>
  <c r="L183" i="2" s="1"/>
  <c r="L182" i="2"/>
  <c r="N182" i="2"/>
  <c r="Z182" i="6"/>
  <c r="L182" i="6"/>
  <c r="C184" i="2"/>
  <c r="C184" i="6"/>
  <c r="K183" i="6"/>
  <c r="M183" i="6"/>
  <c r="D183" i="6"/>
  <c r="E183" i="6" s="1"/>
  <c r="N182" i="6"/>
  <c r="P183" i="6"/>
  <c r="Q183" i="6" s="1"/>
  <c r="X183" i="6"/>
  <c r="Y183" i="6"/>
  <c r="O184" i="6"/>
  <c r="N183" i="2" l="1"/>
  <c r="E183" i="2"/>
  <c r="K184" i="2"/>
  <c r="D184" i="2"/>
  <c r="L184" i="2" s="1"/>
  <c r="M184" i="2"/>
  <c r="Y184" i="6"/>
  <c r="O185" i="6"/>
  <c r="X184" i="6"/>
  <c r="P184" i="6"/>
  <c r="Q184" i="6" s="1"/>
  <c r="Z183" i="6"/>
  <c r="N183" i="6"/>
  <c r="L183" i="6"/>
  <c r="C185" i="2"/>
  <c r="D184" i="6"/>
  <c r="L184" i="6" s="1"/>
  <c r="C185" i="6"/>
  <c r="K184" i="6"/>
  <c r="M184" i="6"/>
  <c r="Z184" i="6" l="1"/>
  <c r="E184" i="2"/>
  <c r="K185" i="2"/>
  <c r="M185" i="2"/>
  <c r="D185" i="2"/>
  <c r="L185" i="2" s="1"/>
  <c r="N184" i="2"/>
  <c r="E184" i="6"/>
  <c r="Y185" i="6"/>
  <c r="P185" i="6"/>
  <c r="Q185" i="6" s="1"/>
  <c r="O186" i="6"/>
  <c r="X185" i="6"/>
  <c r="M185" i="6"/>
  <c r="C186" i="6"/>
  <c r="K185" i="6"/>
  <c r="D185" i="6"/>
  <c r="E185" i="6" s="1"/>
  <c r="C186" i="2"/>
  <c r="N184" i="6"/>
  <c r="Z185" i="6" l="1"/>
  <c r="L185" i="6"/>
  <c r="E185" i="2"/>
  <c r="M186" i="2"/>
  <c r="K186" i="2"/>
  <c r="D186" i="2"/>
  <c r="L186" i="2" s="1"/>
  <c r="N185" i="2"/>
  <c r="C187" i="2"/>
  <c r="C187" i="6"/>
  <c r="D186" i="6"/>
  <c r="L186" i="6" s="1"/>
  <c r="M186" i="6"/>
  <c r="K186" i="6"/>
  <c r="N185" i="6"/>
  <c r="Y186" i="6"/>
  <c r="P186" i="6"/>
  <c r="Q186" i="6" s="1"/>
  <c r="X186" i="6"/>
  <c r="O187" i="6"/>
  <c r="E186" i="2" l="1"/>
  <c r="N186" i="2"/>
  <c r="K187" i="2"/>
  <c r="M187" i="2"/>
  <c r="D187" i="2"/>
  <c r="E187" i="2" s="1"/>
  <c r="Z186" i="6"/>
  <c r="Y187" i="6"/>
  <c r="O188" i="6"/>
  <c r="X187" i="6"/>
  <c r="P187" i="6"/>
  <c r="Q187" i="6" s="1"/>
  <c r="C188" i="2"/>
  <c r="N186" i="6"/>
  <c r="K187" i="6"/>
  <c r="D187" i="6"/>
  <c r="L187" i="6" s="1"/>
  <c r="M187" i="6"/>
  <c r="C188" i="6"/>
  <c r="E186" i="6"/>
  <c r="L187" i="2" l="1"/>
  <c r="D188" i="2"/>
  <c r="L188" i="2" s="1"/>
  <c r="M188" i="2"/>
  <c r="K188" i="2"/>
  <c r="N187" i="2"/>
  <c r="Z187" i="6"/>
  <c r="E187" i="6"/>
  <c r="C189" i="6"/>
  <c r="D188" i="6"/>
  <c r="L188" i="6" s="1"/>
  <c r="M188" i="6"/>
  <c r="K188" i="6"/>
  <c r="N187" i="6"/>
  <c r="C189" i="2"/>
  <c r="Y188" i="6"/>
  <c r="P188" i="6"/>
  <c r="Q188" i="6" s="1"/>
  <c r="O189" i="6"/>
  <c r="X188" i="6"/>
  <c r="E188" i="6" l="1"/>
  <c r="E188" i="2"/>
  <c r="N188" i="2"/>
  <c r="M189" i="2"/>
  <c r="K189" i="2"/>
  <c r="D189" i="2"/>
  <c r="L189" i="2" s="1"/>
  <c r="Z188" i="6"/>
  <c r="P189" i="6"/>
  <c r="Q189" i="6" s="1"/>
  <c r="X189" i="6"/>
  <c r="O190" i="6"/>
  <c r="Y189" i="6"/>
  <c r="M189" i="6"/>
  <c r="C190" i="6"/>
  <c r="D189" i="6"/>
  <c r="E189" i="6" s="1"/>
  <c r="K189" i="6"/>
  <c r="C190" i="2"/>
  <c r="N188" i="6"/>
  <c r="E189" i="2" l="1"/>
  <c r="M190" i="2"/>
  <c r="K190" i="2"/>
  <c r="D190" i="2"/>
  <c r="E190" i="2" s="1"/>
  <c r="N189" i="2"/>
  <c r="C191" i="2"/>
  <c r="L189" i="6"/>
  <c r="Y190" i="6"/>
  <c r="O191" i="6"/>
  <c r="P190" i="6"/>
  <c r="Q190" i="6" s="1"/>
  <c r="X190" i="6"/>
  <c r="N189" i="6"/>
  <c r="Z189" i="6"/>
  <c r="K190" i="6"/>
  <c r="C191" i="6"/>
  <c r="D190" i="6"/>
  <c r="E190" i="6" s="1"/>
  <c r="M190" i="6"/>
  <c r="D191" i="2" l="1"/>
  <c r="E191" i="2" s="1"/>
  <c r="M191" i="2"/>
  <c r="K191" i="2"/>
  <c r="N190" i="2"/>
  <c r="L190" i="2"/>
  <c r="Z190" i="6"/>
  <c r="L190" i="6"/>
  <c r="C192" i="2"/>
  <c r="N190" i="6"/>
  <c r="X191" i="6"/>
  <c r="Y191" i="6"/>
  <c r="P191" i="6"/>
  <c r="Q191" i="6" s="1"/>
  <c r="O192" i="6"/>
  <c r="C192" i="6"/>
  <c r="M191" i="6"/>
  <c r="K191" i="6"/>
  <c r="D191" i="6"/>
  <c r="E191" i="6" s="1"/>
  <c r="M192" i="2" l="1"/>
  <c r="K192" i="2"/>
  <c r="D192" i="2"/>
  <c r="L192" i="2" s="1"/>
  <c r="L191" i="2"/>
  <c r="N191" i="2"/>
  <c r="L191" i="6"/>
  <c r="N191" i="6"/>
  <c r="C193" i="6"/>
  <c r="D192" i="6"/>
  <c r="E192" i="6" s="1"/>
  <c r="M192" i="6"/>
  <c r="K192" i="6"/>
  <c r="Z191" i="6"/>
  <c r="P192" i="6"/>
  <c r="Q192" i="6" s="1"/>
  <c r="O193" i="6"/>
  <c r="X192" i="6"/>
  <c r="Y192" i="6"/>
  <c r="C193" i="2"/>
  <c r="N192" i="2" l="1"/>
  <c r="K193" i="2"/>
  <c r="D193" i="2"/>
  <c r="E193" i="2" s="1"/>
  <c r="M193" i="2"/>
  <c r="E192" i="2"/>
  <c r="Z192" i="6"/>
  <c r="P193" i="6"/>
  <c r="Q193" i="6" s="1"/>
  <c r="O194" i="6"/>
  <c r="X193" i="6"/>
  <c r="Y193" i="6"/>
  <c r="L192" i="6"/>
  <c r="C194" i="2"/>
  <c r="N192" i="6"/>
  <c r="D193" i="6"/>
  <c r="E193" i="6" s="1"/>
  <c r="C194" i="6"/>
  <c r="M193" i="6"/>
  <c r="K193" i="6"/>
  <c r="L193" i="2" l="1"/>
  <c r="M194" i="2"/>
  <c r="K194" i="2"/>
  <c r="D194" i="2"/>
  <c r="E194" i="2" s="1"/>
  <c r="N193" i="2"/>
  <c r="N193" i="6"/>
  <c r="Z193" i="6"/>
  <c r="C195" i="2"/>
  <c r="Y194" i="6"/>
  <c r="P194" i="6"/>
  <c r="Q194" i="6" s="1"/>
  <c r="X194" i="6"/>
  <c r="O195" i="6"/>
  <c r="L193" i="6"/>
  <c r="D194" i="6"/>
  <c r="E194" i="6" s="1"/>
  <c r="K194" i="6"/>
  <c r="M194" i="6"/>
  <c r="C195" i="6"/>
  <c r="N194" i="6" l="1"/>
  <c r="N194" i="2"/>
  <c r="M195" i="2"/>
  <c r="D195" i="2"/>
  <c r="L195" i="2" s="1"/>
  <c r="K195" i="2"/>
  <c r="L194" i="2"/>
  <c r="Z194" i="6"/>
  <c r="L194" i="6"/>
  <c r="X195" i="6"/>
  <c r="Y195" i="6"/>
  <c r="P195" i="6"/>
  <c r="Q195" i="6" s="1"/>
  <c r="O196" i="6"/>
  <c r="K195" i="6"/>
  <c r="D195" i="6"/>
  <c r="L195" i="6" s="1"/>
  <c r="M195" i="6"/>
  <c r="C196" i="6"/>
  <c r="C196" i="2"/>
  <c r="N195" i="6" l="1"/>
  <c r="E195" i="6"/>
  <c r="E195" i="2"/>
  <c r="N195" i="2"/>
  <c r="M196" i="2"/>
  <c r="K196" i="2"/>
  <c r="D196" i="2"/>
  <c r="L196" i="2" s="1"/>
  <c r="Z195" i="6"/>
  <c r="C197" i="2"/>
  <c r="M196" i="6"/>
  <c r="K196" i="6"/>
  <c r="C197" i="6"/>
  <c r="D196" i="6"/>
  <c r="E196" i="6" s="1"/>
  <c r="P196" i="6"/>
  <c r="Q196" i="6" s="1"/>
  <c r="X196" i="6"/>
  <c r="Y196" i="6"/>
  <c r="O197" i="6"/>
  <c r="E196" i="2" l="1"/>
  <c r="N196" i="2"/>
  <c r="M197" i="2"/>
  <c r="K197" i="2"/>
  <c r="D197" i="2"/>
  <c r="L197" i="2" s="1"/>
  <c r="Y197" i="6"/>
  <c r="X197" i="6"/>
  <c r="P197" i="6"/>
  <c r="Q197" i="6" s="1"/>
  <c r="O198" i="6"/>
  <c r="Z196" i="6"/>
  <c r="L196" i="6"/>
  <c r="C198" i="6"/>
  <c r="M197" i="6"/>
  <c r="D197" i="6"/>
  <c r="E197" i="6" s="1"/>
  <c r="K197" i="6"/>
  <c r="C198" i="2"/>
  <c r="N196" i="6"/>
  <c r="L197" i="6" l="1"/>
  <c r="N197" i="2"/>
  <c r="E197" i="2"/>
  <c r="D198" i="2"/>
  <c r="L198" i="2" s="1"/>
  <c r="K198" i="2"/>
  <c r="M198" i="2"/>
  <c r="Z197" i="6"/>
  <c r="N197" i="6"/>
  <c r="C199" i="2"/>
  <c r="K198" i="6"/>
  <c r="C199" i="6"/>
  <c r="M198" i="6"/>
  <c r="D198" i="6"/>
  <c r="L198" i="6" s="1"/>
  <c r="X198" i="6"/>
  <c r="O199" i="6"/>
  <c r="Y198" i="6"/>
  <c r="P198" i="6"/>
  <c r="Q198" i="6" s="1"/>
  <c r="E198" i="2" l="1"/>
  <c r="N198" i="2"/>
  <c r="K199" i="2"/>
  <c r="M199" i="2"/>
  <c r="D199" i="2"/>
  <c r="L199" i="2" s="1"/>
  <c r="Z198" i="6"/>
  <c r="E198" i="6"/>
  <c r="Y199" i="6"/>
  <c r="O200" i="6"/>
  <c r="P199" i="6"/>
  <c r="Q199" i="6" s="1"/>
  <c r="X199" i="6"/>
  <c r="N198" i="6"/>
  <c r="M199" i="6"/>
  <c r="K199" i="6"/>
  <c r="D199" i="6"/>
  <c r="L199" i="6" s="1"/>
  <c r="C200" i="6"/>
  <c r="C200" i="2"/>
  <c r="E199" i="2" l="1"/>
  <c r="N199" i="2"/>
  <c r="K200" i="2"/>
  <c r="D200" i="2"/>
  <c r="L200" i="2" s="1"/>
  <c r="M200" i="2"/>
  <c r="Z199" i="6"/>
  <c r="E199" i="6"/>
  <c r="C201" i="2"/>
  <c r="M200" i="6"/>
  <c r="C201" i="6"/>
  <c r="K200" i="6"/>
  <c r="D200" i="6"/>
  <c r="L200" i="6" s="1"/>
  <c r="N199" i="6"/>
  <c r="O201" i="6"/>
  <c r="Y200" i="6"/>
  <c r="P200" i="6"/>
  <c r="Q200" i="6" s="1"/>
  <c r="X200" i="6"/>
  <c r="N200" i="2" l="1"/>
  <c r="E200" i="2"/>
  <c r="K201" i="2"/>
  <c r="M201" i="2"/>
  <c r="D201" i="2"/>
  <c r="L201" i="2" s="1"/>
  <c r="Z200" i="6"/>
  <c r="E200" i="6"/>
  <c r="N200" i="6"/>
  <c r="X201" i="6"/>
  <c r="Y201" i="6"/>
  <c r="O202" i="6"/>
  <c r="P201" i="6"/>
  <c r="Q201" i="6" s="1"/>
  <c r="C202" i="6"/>
  <c r="D201" i="6"/>
  <c r="E201" i="6" s="1"/>
  <c r="M201" i="6"/>
  <c r="K201" i="6"/>
  <c r="C202" i="2"/>
  <c r="E201" i="2" l="1"/>
  <c r="L201" i="6"/>
  <c r="N201" i="2"/>
  <c r="M202" i="2"/>
  <c r="K202" i="2"/>
  <c r="D202" i="2"/>
  <c r="L202" i="2" s="1"/>
  <c r="C203" i="2"/>
  <c r="P202" i="6"/>
  <c r="Q202" i="6" s="1"/>
  <c r="X202" i="6"/>
  <c r="Y202" i="6"/>
  <c r="O203" i="6"/>
  <c r="Z201" i="6"/>
  <c r="N201" i="6"/>
  <c r="C203" i="6"/>
  <c r="M202" i="6"/>
  <c r="D202" i="6"/>
  <c r="L202" i="6" s="1"/>
  <c r="K202" i="6"/>
  <c r="N202" i="2" l="1"/>
  <c r="K203" i="2"/>
  <c r="M203" i="2"/>
  <c r="D203" i="2"/>
  <c r="L203" i="2" s="1"/>
  <c r="E202" i="2"/>
  <c r="Z202" i="6"/>
  <c r="N202" i="6"/>
  <c r="E202" i="6"/>
  <c r="O204" i="6"/>
  <c r="Y203" i="6"/>
  <c r="X203" i="6"/>
  <c r="P203" i="6"/>
  <c r="Q203" i="6" s="1"/>
  <c r="C204" i="2"/>
  <c r="D203" i="6"/>
  <c r="L203" i="6" s="1"/>
  <c r="K203" i="6"/>
  <c r="C204" i="6"/>
  <c r="M203" i="6"/>
  <c r="E203" i="2" l="1"/>
  <c r="Z203" i="6"/>
  <c r="D204" i="2"/>
  <c r="L204" i="2" s="1"/>
  <c r="M204" i="2"/>
  <c r="K204" i="2"/>
  <c r="N203" i="2"/>
  <c r="N203" i="6"/>
  <c r="E203" i="6"/>
  <c r="M204" i="6"/>
  <c r="D204" i="6"/>
  <c r="L204" i="6" s="1"/>
  <c r="C205" i="6"/>
  <c r="K204" i="6"/>
  <c r="O205" i="6"/>
  <c r="Y204" i="6"/>
  <c r="X204" i="6"/>
  <c r="P204" i="6"/>
  <c r="Q204" i="6" s="1"/>
  <c r="C205" i="2"/>
  <c r="D205" i="2" l="1"/>
  <c r="E205" i="2" s="1"/>
  <c r="M205" i="2"/>
  <c r="K205" i="2"/>
  <c r="Z204" i="6"/>
  <c r="E204" i="2"/>
  <c r="N204" i="2"/>
  <c r="E204" i="6"/>
  <c r="D205" i="6"/>
  <c r="E205" i="6" s="1"/>
  <c r="M205" i="6"/>
  <c r="C206" i="6"/>
  <c r="K205" i="6"/>
  <c r="C206" i="2"/>
  <c r="X205" i="6"/>
  <c r="Y205" i="6"/>
  <c r="P205" i="6"/>
  <c r="Q205" i="6" s="1"/>
  <c r="O206" i="6"/>
  <c r="N204" i="6"/>
  <c r="L205" i="2" l="1"/>
  <c r="M206" i="2"/>
  <c r="K206" i="2"/>
  <c r="D206" i="2"/>
  <c r="L206" i="2" s="1"/>
  <c r="N205" i="2"/>
  <c r="L205" i="6"/>
  <c r="Z205" i="6"/>
  <c r="D206" i="6"/>
  <c r="E206" i="6" s="1"/>
  <c r="K206" i="6"/>
  <c r="C207" i="6"/>
  <c r="M206" i="6"/>
  <c r="N205" i="6"/>
  <c r="P206" i="6"/>
  <c r="Q206" i="6" s="1"/>
  <c r="X206" i="6"/>
  <c r="O207" i="6"/>
  <c r="Y206" i="6"/>
  <c r="C207" i="2"/>
  <c r="E206" i="2" l="1"/>
  <c r="N206" i="2"/>
  <c r="M207" i="2"/>
  <c r="D207" i="2"/>
  <c r="L207" i="2" s="1"/>
  <c r="K207" i="2"/>
  <c r="N206" i="6"/>
  <c r="L206" i="6"/>
  <c r="C208" i="2"/>
  <c r="P207" i="6"/>
  <c r="Q207" i="6" s="1"/>
  <c r="Y207" i="6"/>
  <c r="O208" i="6"/>
  <c r="X207" i="6"/>
  <c r="D207" i="6"/>
  <c r="L207" i="6" s="1"/>
  <c r="M207" i="6"/>
  <c r="K207" i="6"/>
  <c r="C208" i="6"/>
  <c r="Z206" i="6"/>
  <c r="E207" i="2" l="1"/>
  <c r="M208" i="2"/>
  <c r="K208" i="2"/>
  <c r="D208" i="2"/>
  <c r="L208" i="2" s="1"/>
  <c r="N207" i="2"/>
  <c r="Z207" i="6"/>
  <c r="C209" i="6"/>
  <c r="M208" i="6"/>
  <c r="K208" i="6"/>
  <c r="D208" i="6"/>
  <c r="E208" i="6" s="1"/>
  <c r="N207" i="6"/>
  <c r="E207" i="6"/>
  <c r="C209" i="2"/>
  <c r="Y208" i="6"/>
  <c r="P208" i="6"/>
  <c r="Q208" i="6" s="1"/>
  <c r="O209" i="6"/>
  <c r="X208" i="6"/>
  <c r="E208" i="2" l="1"/>
  <c r="N208" i="2"/>
  <c r="D209" i="2"/>
  <c r="E209" i="2" s="1"/>
  <c r="K209" i="2"/>
  <c r="M209" i="2"/>
  <c r="N208" i="6"/>
  <c r="L208" i="6"/>
  <c r="O210" i="6"/>
  <c r="X209" i="6"/>
  <c r="P209" i="6"/>
  <c r="Q209" i="6" s="1"/>
  <c r="Y209" i="6"/>
  <c r="C210" i="6"/>
  <c r="D209" i="6"/>
  <c r="L209" i="6" s="1"/>
  <c r="M209" i="6"/>
  <c r="K209" i="6"/>
  <c r="C210" i="2"/>
  <c r="Z208" i="6"/>
  <c r="N209" i="2" l="1"/>
  <c r="L209" i="2"/>
  <c r="M210" i="2"/>
  <c r="K210" i="2"/>
  <c r="D210" i="2"/>
  <c r="L210" i="2" s="1"/>
  <c r="E209" i="6"/>
  <c r="C211" i="2"/>
  <c r="N209" i="6"/>
  <c r="D210" i="6"/>
  <c r="L210" i="6" s="1"/>
  <c r="C211" i="6"/>
  <c r="M210" i="6"/>
  <c r="K210" i="6"/>
  <c r="Z209" i="6"/>
  <c r="O211" i="6"/>
  <c r="X210" i="6"/>
  <c r="Y210" i="6"/>
  <c r="P210" i="6"/>
  <c r="Q210" i="6" s="1"/>
  <c r="E210" i="2" l="1"/>
  <c r="N210" i="2"/>
  <c r="E210" i="6"/>
  <c r="M211" i="2"/>
  <c r="K211" i="2"/>
  <c r="D211" i="2"/>
  <c r="L211" i="2" s="1"/>
  <c r="Z210" i="6"/>
  <c r="Y211" i="6"/>
  <c r="X211" i="6"/>
  <c r="P211" i="6"/>
  <c r="Q211" i="6" s="1"/>
  <c r="O212" i="6"/>
  <c r="M211" i="6"/>
  <c r="D211" i="6"/>
  <c r="L211" i="6" s="1"/>
  <c r="C212" i="6"/>
  <c r="K211" i="6"/>
  <c r="N210" i="6"/>
  <c r="C212" i="2"/>
  <c r="N211" i="2" l="1"/>
  <c r="Z211" i="6"/>
  <c r="M212" i="2"/>
  <c r="K212" i="2"/>
  <c r="D212" i="2"/>
  <c r="L212" i="2" s="1"/>
  <c r="E211" i="2"/>
  <c r="E211" i="6"/>
  <c r="C213" i="2"/>
  <c r="Y212" i="6"/>
  <c r="X212" i="6"/>
  <c r="P212" i="6"/>
  <c r="Q212" i="6" s="1"/>
  <c r="O213" i="6"/>
  <c r="K212" i="6"/>
  <c r="C213" i="6"/>
  <c r="D212" i="6"/>
  <c r="L212" i="6" s="1"/>
  <c r="M212" i="6"/>
  <c r="N211" i="6"/>
  <c r="E212" i="2" l="1"/>
  <c r="N212" i="2"/>
  <c r="K213" i="2"/>
  <c r="M213" i="2"/>
  <c r="D213" i="2"/>
  <c r="L213" i="2" s="1"/>
  <c r="E212" i="6"/>
  <c r="Z212" i="6"/>
  <c r="K213" i="6"/>
  <c r="D213" i="6"/>
  <c r="E213" i="6" s="1"/>
  <c r="M213" i="6"/>
  <c r="U19" i="2" a="1"/>
  <c r="N212" i="6"/>
  <c r="P213" i="6"/>
  <c r="Q213" i="6" s="1"/>
  <c r="Y213" i="6"/>
  <c r="X213" i="6"/>
  <c r="N213" i="6" l="1"/>
  <c r="E213" i="2"/>
  <c r="N213" i="2"/>
  <c r="L213" i="6"/>
  <c r="Z213" i="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<sst xmlns="http://schemas.openxmlformats.org/spreadsheetml/2006/main" count="14886" uniqueCount="8322">
  <si>
    <t>Collection</t>
  </si>
  <si>
    <t>Finish</t>
  </si>
  <si>
    <t>Cabinet</t>
  </si>
  <si>
    <t>Unit Price</t>
  </si>
  <si>
    <t>Total Price</t>
  </si>
  <si>
    <t>List Price</t>
  </si>
  <si>
    <t>Sales Rep:</t>
  </si>
  <si>
    <t>Customer Number:</t>
  </si>
  <si>
    <t>PO Number:</t>
  </si>
  <si>
    <t>Finish:</t>
  </si>
  <si>
    <t>Catalina</t>
  </si>
  <si>
    <t>Hatteras</t>
  </si>
  <si>
    <t>Maui</t>
  </si>
  <si>
    <t>Select Here</t>
  </si>
  <si>
    <t>Item Number</t>
  </si>
  <si>
    <t>BBP4896MDF-PGRY</t>
  </si>
  <si>
    <t>BBP4896MDF-PWH</t>
  </si>
  <si>
    <t>BDEP24-CES</t>
  </si>
  <si>
    <t>BDEP24-CGR</t>
  </si>
  <si>
    <t>BDEP24-CPE</t>
  </si>
  <si>
    <t>BDEP24-CWH</t>
  </si>
  <si>
    <t>BEP24-ESP</t>
  </si>
  <si>
    <t>BEP24-PGRY</t>
  </si>
  <si>
    <t>BEP24-PWH</t>
  </si>
  <si>
    <t>BEP24-PWTR</t>
  </si>
  <si>
    <t>BEP24MDF-PGRY</t>
  </si>
  <si>
    <t>BEP24MDF-PWH</t>
  </si>
  <si>
    <t>BF3-ESP</t>
  </si>
  <si>
    <t>BF3-PGRY</t>
  </si>
  <si>
    <t>BF3-PWH</t>
  </si>
  <si>
    <t>BF3-PWTR</t>
  </si>
  <si>
    <t>BF6-ESP</t>
  </si>
  <si>
    <t>BF6-PGRY</t>
  </si>
  <si>
    <t>BF6-PWH</t>
  </si>
  <si>
    <t>BF6-PWTR</t>
  </si>
  <si>
    <t>BM8-ESP</t>
  </si>
  <si>
    <t>BM8-PGRY</t>
  </si>
  <si>
    <t>BM8-PWH</t>
  </si>
  <si>
    <t>BM8-PWTR</t>
  </si>
  <si>
    <t>BP4848MDF-PGRY</t>
  </si>
  <si>
    <t>BP4848MDF-PWH</t>
  </si>
  <si>
    <t>BP4896MDF-PGRY</t>
  </si>
  <si>
    <t>BP4896MDF-PWH</t>
  </si>
  <si>
    <t>BUNFOOT-ESP</t>
  </si>
  <si>
    <t>BUNFOOT-PGRY</t>
  </si>
  <si>
    <t>BUNFOOT-PWH</t>
  </si>
  <si>
    <t>BUNFOOT-PWTR</t>
  </si>
  <si>
    <t>CAB-SAM-DOORKIT</t>
  </si>
  <si>
    <t>CM8-ESP</t>
  </si>
  <si>
    <t>CM8-PGRY</t>
  </si>
  <si>
    <t>CM8-PWH</t>
  </si>
  <si>
    <t>CM8-PWTR</t>
  </si>
  <si>
    <t>CMA8-ESP</t>
  </si>
  <si>
    <t>CMA8-PGRY</t>
  </si>
  <si>
    <t>CMA8-PWH</t>
  </si>
  <si>
    <t>CMA8-PWTR</t>
  </si>
  <si>
    <t>CMC8-ESP</t>
  </si>
  <si>
    <t>CMC8-PGRY</t>
  </si>
  <si>
    <t>CMC8-PWH</t>
  </si>
  <si>
    <t>CMC8-PWTR</t>
  </si>
  <si>
    <t>CORBEL-B-ESP</t>
  </si>
  <si>
    <t>CORBEL-B-PGRY</t>
  </si>
  <si>
    <t>CORBEL-B-PWH</t>
  </si>
  <si>
    <t>CORBEL-B-PWTR</t>
  </si>
  <si>
    <t>CORBEL-LS-ESP</t>
  </si>
  <si>
    <t>CORBEL-LS-PGRY</t>
  </si>
  <si>
    <t>CORBEL-LS-PWH</t>
  </si>
  <si>
    <t>CORBEL-LS-PWTR</t>
  </si>
  <si>
    <t>CORBEL-S-ESP</t>
  </si>
  <si>
    <t>CORBEL-S-PGRY</t>
  </si>
  <si>
    <t>CORBEL-S-PWH</t>
  </si>
  <si>
    <t>CORBEL-S-PWTR</t>
  </si>
  <si>
    <t>DECOLEG-ESP</t>
  </si>
  <si>
    <t>DECOLEG-PGRY</t>
  </si>
  <si>
    <t>DECOLEG-PWH</t>
  </si>
  <si>
    <t>DECOLEG-PWTR</t>
  </si>
  <si>
    <t>DM8-ESP</t>
  </si>
  <si>
    <t>DM8-PGRY</t>
  </si>
  <si>
    <t>DM8-PWH</t>
  </si>
  <si>
    <t>DM8-PWTR</t>
  </si>
  <si>
    <t>DWEP1.5-ESP</t>
  </si>
  <si>
    <t>DWEP1.5-PGRY</t>
  </si>
  <si>
    <t>DWEP1.5-PWH</t>
  </si>
  <si>
    <t>DWEP1.5-PWTR</t>
  </si>
  <si>
    <t>DWEP3-ESP</t>
  </si>
  <si>
    <t>DWEP3-PGRY</t>
  </si>
  <si>
    <t>DWEP3-PWH</t>
  </si>
  <si>
    <t>DWEP3-PWTR</t>
  </si>
  <si>
    <t>DWEP6-ESP</t>
  </si>
  <si>
    <t>DWEP6-PGRY</t>
  </si>
  <si>
    <t>DWEP6-PWH</t>
  </si>
  <si>
    <t>DWEP6-PWTR</t>
  </si>
  <si>
    <t>F330-ESP</t>
  </si>
  <si>
    <t>F330-PGRY</t>
  </si>
  <si>
    <t>F330-PWH</t>
  </si>
  <si>
    <t>F330-PWTR</t>
  </si>
  <si>
    <t>F342-ESP</t>
  </si>
  <si>
    <t>F342-PGRY</t>
  </si>
  <si>
    <t>F342-PWH</t>
  </si>
  <si>
    <t>F342-PWTR</t>
  </si>
  <si>
    <t>F396-ESP</t>
  </si>
  <si>
    <t>F396-PGRY</t>
  </si>
  <si>
    <t>F396-PWH</t>
  </si>
  <si>
    <t>F396-PWTR</t>
  </si>
  <si>
    <t>F630-ESP</t>
  </si>
  <si>
    <t>F630-PGRY</t>
  </si>
  <si>
    <t>F630-PWH</t>
  </si>
  <si>
    <t>F630-PWTR</t>
  </si>
  <si>
    <t>F642-ESP</t>
  </si>
  <si>
    <t>F642-PGRY</t>
  </si>
  <si>
    <t>F642-PWH</t>
  </si>
  <si>
    <t>F642-PWTR</t>
  </si>
  <si>
    <t>F696-ESP</t>
  </si>
  <si>
    <t>F696-PGRY</t>
  </si>
  <si>
    <t>F696-PWH</t>
  </si>
  <si>
    <t>F696-PWTR</t>
  </si>
  <si>
    <t>FB8-ESP</t>
  </si>
  <si>
    <t>FB8-PGRY</t>
  </si>
  <si>
    <t>FB8-PWH</t>
  </si>
  <si>
    <t>FB8-PWTR</t>
  </si>
  <si>
    <t>FF330-ESP</t>
  </si>
  <si>
    <t>FF330-PGRY</t>
  </si>
  <si>
    <t>FF330-PWH</t>
  </si>
  <si>
    <t>FF330-PWTR</t>
  </si>
  <si>
    <t>FF336-ESP</t>
  </si>
  <si>
    <t>FF336-PGRY</t>
  </si>
  <si>
    <t>FF336-PWH</t>
  </si>
  <si>
    <t>FF336-PWTR</t>
  </si>
  <si>
    <t>FF342-ESP</t>
  </si>
  <si>
    <t>FF342-PGRY</t>
  </si>
  <si>
    <t>FF342-PWH</t>
  </si>
  <si>
    <t>FF342-PWTR</t>
  </si>
  <si>
    <t>FF396-ESP</t>
  </si>
  <si>
    <t>FF396-PGRY</t>
  </si>
  <si>
    <t>FF396-PWH</t>
  </si>
  <si>
    <t>FF396-PWTR</t>
  </si>
  <si>
    <t>FO330-ESP</t>
  </si>
  <si>
    <t>FO330-PGRY</t>
  </si>
  <si>
    <t>FO330-PWH</t>
  </si>
  <si>
    <t>FO330-PWTR</t>
  </si>
  <si>
    <t>FO336-ESP</t>
  </si>
  <si>
    <t>FO336-PGRY</t>
  </si>
  <si>
    <t>FO336-PWH</t>
  </si>
  <si>
    <t>FO336-PWTR</t>
  </si>
  <si>
    <t>FO342-ESP</t>
  </si>
  <si>
    <t>FO342-PGRY</t>
  </si>
  <si>
    <t>FO342-PWH</t>
  </si>
  <si>
    <t>FO342-PWTR</t>
  </si>
  <si>
    <t>FO396-ESP</t>
  </si>
  <si>
    <t>FO396-PGRY</t>
  </si>
  <si>
    <t>FO396-PWH</t>
  </si>
  <si>
    <t>FO396-PWTR</t>
  </si>
  <si>
    <t>FO630-ESP</t>
  </si>
  <si>
    <t>FO630-PGRY</t>
  </si>
  <si>
    <t>FO630-PWH</t>
  </si>
  <si>
    <t>FO630-PWTR</t>
  </si>
  <si>
    <t>FO636-ESP</t>
  </si>
  <si>
    <t>FO636-PGRY</t>
  </si>
  <si>
    <t>FO636-PWH</t>
  </si>
  <si>
    <t>FO636-PWTR</t>
  </si>
  <si>
    <t>FO642-ESP</t>
  </si>
  <si>
    <t>FO642-PGRY</t>
  </si>
  <si>
    <t>FO642-PWH</t>
  </si>
  <si>
    <t>FO642-PWTR</t>
  </si>
  <si>
    <t>HBUNFOOT-ESP</t>
  </si>
  <si>
    <t>HBUNFOOT-PGRY</t>
  </si>
  <si>
    <t>HBUNFOOT-PWH</t>
  </si>
  <si>
    <t>HBUNFOOT-PWTR</t>
  </si>
  <si>
    <t>HTFOOT-ESP</t>
  </si>
  <si>
    <t>HTFOOT-PGRY</t>
  </si>
  <si>
    <t>HTFOOT-PWH</t>
  </si>
  <si>
    <t>HTFOOT-PWTR</t>
  </si>
  <si>
    <t>ICM8-ESP</t>
  </si>
  <si>
    <t>ICM8-PGRY</t>
  </si>
  <si>
    <t>ICM8-PWH</t>
  </si>
  <si>
    <t>ICM8-PWTR</t>
  </si>
  <si>
    <t>LRB8-ESP</t>
  </si>
  <si>
    <t>LRB8-PGRY</t>
  </si>
  <si>
    <t>LRB8-PWH</t>
  </si>
  <si>
    <t>LRB8-PWTR</t>
  </si>
  <si>
    <t>LRD8-ESP</t>
  </si>
  <si>
    <t>LRD8-PGRY</t>
  </si>
  <si>
    <t>LRD8-PWH</t>
  </si>
  <si>
    <t>LRD8-PWTR</t>
  </si>
  <si>
    <t>LRS8-ESP</t>
  </si>
  <si>
    <t>LRS8-PGRY</t>
  </si>
  <si>
    <t>LRS8-PWH</t>
  </si>
  <si>
    <t>LRS8-PWTR</t>
  </si>
  <si>
    <t>MWC3018-ESP</t>
  </si>
  <si>
    <t>MWC3018-PGRY</t>
  </si>
  <si>
    <t>MWC3018-PWH</t>
  </si>
  <si>
    <t>MWC3018-PWTR</t>
  </si>
  <si>
    <t>OCM8-135-ESP</t>
  </si>
  <si>
    <t>OCM8-135-PGRY</t>
  </si>
  <si>
    <t>OCM8-135-PWH</t>
  </si>
  <si>
    <t>OCM8-135-PWTR</t>
  </si>
  <si>
    <t>OCM8-ESP</t>
  </si>
  <si>
    <t>OCM8-PGRY</t>
  </si>
  <si>
    <t>OCM8-PWH</t>
  </si>
  <si>
    <t>OCM8-PWTR</t>
  </si>
  <si>
    <t>ORG36-ESP</t>
  </si>
  <si>
    <t>ORG36-PGRY</t>
  </si>
  <si>
    <t>ORG36-PWH</t>
  </si>
  <si>
    <t>ORG36-PWTR</t>
  </si>
  <si>
    <t>PBBH4896-ESP</t>
  </si>
  <si>
    <t>PBBH4896-PGRY</t>
  </si>
  <si>
    <t>PBBH4896-PWH</t>
  </si>
  <si>
    <t>PBBH4896-PWTR</t>
  </si>
  <si>
    <t>PH3696-ESP</t>
  </si>
  <si>
    <t>PH3696-PGRY</t>
  </si>
  <si>
    <t>PH3696-PWH</t>
  </si>
  <si>
    <t>PH3696-PWTR</t>
  </si>
  <si>
    <t>PR3015-ESP</t>
  </si>
  <si>
    <t>PR3015-PGRY</t>
  </si>
  <si>
    <t>PR3015-PWH</t>
  </si>
  <si>
    <t>PR3015-PWTR</t>
  </si>
  <si>
    <t>PV3648-ESP</t>
  </si>
  <si>
    <t>PV3648-PGRY</t>
  </si>
  <si>
    <t>PV3648-PWH</t>
  </si>
  <si>
    <t>PV3648-PWTR</t>
  </si>
  <si>
    <t>PV4896-ESP</t>
  </si>
  <si>
    <t>PV4896-PGRY</t>
  </si>
  <si>
    <t>PV4896-PWH</t>
  </si>
  <si>
    <t>PV4896-PWTR</t>
  </si>
  <si>
    <t>QR8-ESP</t>
  </si>
  <si>
    <t>QR8-PGRY</t>
  </si>
  <si>
    <t>QR8-PWH</t>
  </si>
  <si>
    <t>QR8-PWTR</t>
  </si>
  <si>
    <t>REP24-.75-ESP</t>
  </si>
  <si>
    <t>REP24-.75-PGRY</t>
  </si>
  <si>
    <t>REP24-.75-PWH</t>
  </si>
  <si>
    <t>REP24-.75-PWTR</t>
  </si>
  <si>
    <t>REP24-1.5-ESP</t>
  </si>
  <si>
    <t>REP24-1.5-PGRY</t>
  </si>
  <si>
    <t>REP24-1.5-PWH</t>
  </si>
  <si>
    <t>REP24-1.5-PWTR</t>
  </si>
  <si>
    <t>REP30-.75-ESP</t>
  </si>
  <si>
    <t>REP30-.75-PGRY</t>
  </si>
  <si>
    <t>REP30-.75-PWH</t>
  </si>
  <si>
    <t>REP30-.75-PWTR</t>
  </si>
  <si>
    <t>REP30-1.5-ESP</t>
  </si>
  <si>
    <t>REP30-1.5-PGRY</t>
  </si>
  <si>
    <t>REP30-1.5-PWH</t>
  </si>
  <si>
    <t>REP30-1.5-PWTR</t>
  </si>
  <si>
    <t>RM8-ESP</t>
  </si>
  <si>
    <t>RM8-PGRY</t>
  </si>
  <si>
    <t>RM8-PWH</t>
  </si>
  <si>
    <t>RM8-PWTR</t>
  </si>
  <si>
    <t>ROT15-ECO</t>
  </si>
  <si>
    <t>ROT15-MID</t>
  </si>
  <si>
    <t>ROT18-ECO</t>
  </si>
  <si>
    <t>ROT18-MID</t>
  </si>
  <si>
    <t>ROT21-ECO</t>
  </si>
  <si>
    <t>ROT21-MID</t>
  </si>
  <si>
    <t>ROT24-ECO</t>
  </si>
  <si>
    <t>ROT24-MID</t>
  </si>
  <si>
    <t>ROT27-ECO</t>
  </si>
  <si>
    <t>ROT27-MID</t>
  </si>
  <si>
    <t>ROT30-ECO</t>
  </si>
  <si>
    <t>ROT30-MID</t>
  </si>
  <si>
    <t>ROT33-ECO</t>
  </si>
  <si>
    <t>ROT33-MID</t>
  </si>
  <si>
    <t>ROT36-ECO</t>
  </si>
  <si>
    <t>ROT36-MID</t>
  </si>
  <si>
    <t>RTA-MLS28</t>
  </si>
  <si>
    <t>RTA-PLS28</t>
  </si>
  <si>
    <t>RTA-WLS28</t>
  </si>
  <si>
    <t>SCM8-ESP</t>
  </si>
  <si>
    <t>SCM8-PGRY</t>
  </si>
  <si>
    <t>SCM8-PWH</t>
  </si>
  <si>
    <t>SCM8-PWTR</t>
  </si>
  <si>
    <t>SDECOLEG-ESP</t>
  </si>
  <si>
    <t>SDECOLEG-PGRY</t>
  </si>
  <si>
    <t>SDECOLEG-PWH</t>
  </si>
  <si>
    <t>SDECOLEG-PWTR</t>
  </si>
  <si>
    <t>SHM8-ESP</t>
  </si>
  <si>
    <t>SHM8-PGRY</t>
  </si>
  <si>
    <t>SHM8-PWH</t>
  </si>
  <si>
    <t>SHM8-PWTR</t>
  </si>
  <si>
    <t>TEP96-ESP</t>
  </si>
  <si>
    <t>TEP96-PGRY</t>
  </si>
  <si>
    <t>TEP96-PWH</t>
  </si>
  <si>
    <t>TEP96-PWTR</t>
  </si>
  <si>
    <t>TEP96MDF-PGRY</t>
  </si>
  <si>
    <t>TEP96MDF-PWH</t>
  </si>
  <si>
    <t>TFOOT-ESP</t>
  </si>
  <si>
    <t>TFOOT-PGRY</t>
  </si>
  <si>
    <t>TFOOT-PWH</t>
  </si>
  <si>
    <t>TFOOT-PWTR</t>
  </si>
  <si>
    <t>TKC8-ESP</t>
  </si>
  <si>
    <t>TKC8-PGRY</t>
  </si>
  <si>
    <t>TKC8-PWH</t>
  </si>
  <si>
    <t>TKC8-PWTR</t>
  </si>
  <si>
    <t>TKC8MDF-PGRY</t>
  </si>
  <si>
    <t>TKC8MDF-PWH</t>
  </si>
  <si>
    <t>TUKITS-ESP</t>
  </si>
  <si>
    <t>TUKITS-PGRY</t>
  </si>
  <si>
    <t>TUKITS-PWH</t>
  </si>
  <si>
    <t>TUKITS-PWTR</t>
  </si>
  <si>
    <t>TUPEN-ESP</t>
  </si>
  <si>
    <t>TUPEN-PGRY</t>
  </si>
  <si>
    <t>TUPEN-PWH</t>
  </si>
  <si>
    <t>TUPEN-PWTR</t>
  </si>
  <si>
    <t>TUPSTICK-ESP</t>
  </si>
  <si>
    <t>TUPSTICK-PGRY</t>
  </si>
  <si>
    <t>TUPSTICK-PWH</t>
  </si>
  <si>
    <t>TUPSTICK-PWTR</t>
  </si>
  <si>
    <t>VAR36-ESP</t>
  </si>
  <si>
    <t>VAR36-PGRY</t>
  </si>
  <si>
    <t>VAR36-PWH</t>
  </si>
  <si>
    <t>VAR36-PWTR</t>
  </si>
  <si>
    <t>VAR48-ESP</t>
  </si>
  <si>
    <t>VAR48-PGRY</t>
  </si>
  <si>
    <t>VAR48-PWH</t>
  </si>
  <si>
    <t>VAR48-PWTR</t>
  </si>
  <si>
    <t>VSC48-ESP</t>
  </si>
  <si>
    <t>VSC48-PGRY</t>
  </si>
  <si>
    <t>VSC48-PWH</t>
  </si>
  <si>
    <t>VSC48-PWTR</t>
  </si>
  <si>
    <t>WDEP1230-CES</t>
  </si>
  <si>
    <t>WDEP1230-CGR</t>
  </si>
  <si>
    <t>WDEP1230-CPE</t>
  </si>
  <si>
    <t>WDEP1230-CWH</t>
  </si>
  <si>
    <t>WDEP1230-HES</t>
  </si>
  <si>
    <t>WDEP1230-HGR</t>
  </si>
  <si>
    <t>WDEP1230-HWH</t>
  </si>
  <si>
    <t>WDEP1230-MES</t>
  </si>
  <si>
    <t>WDEP1230-MGR</t>
  </si>
  <si>
    <t>WDEP1230-MPE</t>
  </si>
  <si>
    <t>WDEP1230-MWH</t>
  </si>
  <si>
    <t>WDEP1236-CES</t>
  </si>
  <si>
    <t>WDEP1236-CGR</t>
  </si>
  <si>
    <t>WDEP1236-CPE</t>
  </si>
  <si>
    <t>WDEP1236-CWH</t>
  </si>
  <si>
    <t>WDEP1236-HES</t>
  </si>
  <si>
    <t>WDEP1236-HGR</t>
  </si>
  <si>
    <t>WDEP1236-HWH</t>
  </si>
  <si>
    <t>WDEP1236-MES</t>
  </si>
  <si>
    <t>WDEP1236-MGR</t>
  </si>
  <si>
    <t>WDEP1236-MPE</t>
  </si>
  <si>
    <t>WDEP1236-MWH</t>
  </si>
  <si>
    <t>WDEP1242-CES</t>
  </si>
  <si>
    <t>WDEP1242-CGR</t>
  </si>
  <si>
    <t>WDEP1242-CPE</t>
  </si>
  <si>
    <t>WDEP1242-CWH</t>
  </si>
  <si>
    <t>WDEP1242-HES</t>
  </si>
  <si>
    <t>WDEP1242-HGR</t>
  </si>
  <si>
    <t>WDEP1242-HWH</t>
  </si>
  <si>
    <t>WDEP1242-MES</t>
  </si>
  <si>
    <t>WDEP1242-MGR</t>
  </si>
  <si>
    <t>WDEP1242-MPE</t>
  </si>
  <si>
    <t>WDEP1242-MWH</t>
  </si>
  <si>
    <t>WEP1242-ESP</t>
  </si>
  <si>
    <t>WEP1242-PGRY</t>
  </si>
  <si>
    <t>WEP1242-PWH</t>
  </si>
  <si>
    <t>WEP1242-PWTR</t>
  </si>
  <si>
    <t>WEP1242MDF-PGRY</t>
  </si>
  <si>
    <t>WEP1242MDF-PWH</t>
  </si>
  <si>
    <t>WEP1542-ESP</t>
  </si>
  <si>
    <t>WEP1542-PGRY</t>
  </si>
  <si>
    <t>WEP1542-PWH</t>
  </si>
  <si>
    <t>WEP1542-PWTR</t>
  </si>
  <si>
    <t>WEP1542MDF-PGRY</t>
  </si>
  <si>
    <t>WEP1542MDF-PWH</t>
  </si>
  <si>
    <t>WR3015-ESP</t>
  </si>
  <si>
    <t>WR3015-PGRY</t>
  </si>
  <si>
    <t>WR3015-PWH</t>
  </si>
  <si>
    <t>WR3015-PWTR</t>
  </si>
  <si>
    <t>B12-HES</t>
  </si>
  <si>
    <t>B12-HGR</t>
  </si>
  <si>
    <t>B12-HWH</t>
  </si>
  <si>
    <t>B15-HES</t>
  </si>
  <si>
    <t>B15-HGR</t>
  </si>
  <si>
    <t>B15-HWH</t>
  </si>
  <si>
    <t>B18-HES</t>
  </si>
  <si>
    <t>B18-HGR</t>
  </si>
  <si>
    <t>B18-HWH</t>
  </si>
  <si>
    <t>B21-HES</t>
  </si>
  <si>
    <t>B21-HGR</t>
  </si>
  <si>
    <t>B21-HWH</t>
  </si>
  <si>
    <t>B24-HES</t>
  </si>
  <si>
    <t>B24-HGR</t>
  </si>
  <si>
    <t>B24-HWH</t>
  </si>
  <si>
    <t>B27-HES</t>
  </si>
  <si>
    <t>B27-HGR</t>
  </si>
  <si>
    <t>B27-HWH</t>
  </si>
  <si>
    <t>B30-HES</t>
  </si>
  <si>
    <t>B30-HGR</t>
  </si>
  <si>
    <t>B30-HWH</t>
  </si>
  <si>
    <t>B33-HES</t>
  </si>
  <si>
    <t>B33-HGR</t>
  </si>
  <si>
    <t>B33-HWH</t>
  </si>
  <si>
    <t>B36-HES</t>
  </si>
  <si>
    <t>B36-HGR</t>
  </si>
  <si>
    <t>B36-HWH</t>
  </si>
  <si>
    <t>B39-HES</t>
  </si>
  <si>
    <t>B39-HGR</t>
  </si>
  <si>
    <t>B39-HWH</t>
  </si>
  <si>
    <t>B42-HES</t>
  </si>
  <si>
    <t>B42-HGR</t>
  </si>
  <si>
    <t>B42-HWH</t>
  </si>
  <si>
    <t>BBC39-42U-HES</t>
  </si>
  <si>
    <t>BBC39-42U-HGR</t>
  </si>
  <si>
    <t>BBC39-42U-HWH</t>
  </si>
  <si>
    <t>BBC42-45U-HES</t>
  </si>
  <si>
    <t>BBC42-45U-HGR</t>
  </si>
  <si>
    <t>BBC42-45U-HWH</t>
  </si>
  <si>
    <t>BBC45-48U-HES</t>
  </si>
  <si>
    <t>BBC45-48U-HGR</t>
  </si>
  <si>
    <t>BBC45-48U-HWH</t>
  </si>
  <si>
    <t>BC33U-HES</t>
  </si>
  <si>
    <t>BC33U-HGR</t>
  </si>
  <si>
    <t>BC33U-HWH</t>
  </si>
  <si>
    <t>BC36U-HES</t>
  </si>
  <si>
    <t>BC36U-HGR</t>
  </si>
  <si>
    <t>BC36U-HWH</t>
  </si>
  <si>
    <t>BDEP24-HES</t>
  </si>
  <si>
    <t>BDEP24-HGR</t>
  </si>
  <si>
    <t>BDEP24-HWH</t>
  </si>
  <si>
    <t>BFH09-HES</t>
  </si>
  <si>
    <t>BFH09-HGR</t>
  </si>
  <si>
    <t>BFH09-HWH</t>
  </si>
  <si>
    <t>BFH12-HES</t>
  </si>
  <si>
    <t>BFH12-HGR</t>
  </si>
  <si>
    <t>BFH12-HWH</t>
  </si>
  <si>
    <t>BFH15-HES</t>
  </si>
  <si>
    <t>BFH15-HGR</t>
  </si>
  <si>
    <t>BFH15-HWH</t>
  </si>
  <si>
    <t>BFH18-HES</t>
  </si>
  <si>
    <t>BFH18-HGR</t>
  </si>
  <si>
    <t>BFH18-HWH</t>
  </si>
  <si>
    <t>DB12-3-HES</t>
  </si>
  <si>
    <t>DB12-3-HGR</t>
  </si>
  <si>
    <t>DB12-3-HWH</t>
  </si>
  <si>
    <t>DB15-3-HES</t>
  </si>
  <si>
    <t>DB15-3-HGR</t>
  </si>
  <si>
    <t>DB15-3-HWH</t>
  </si>
  <si>
    <t>DB18-3-HES</t>
  </si>
  <si>
    <t>DB18-3-HGR</t>
  </si>
  <si>
    <t>DB18-3-HWH</t>
  </si>
  <si>
    <t>DB21-3-HES</t>
  </si>
  <si>
    <t>DB21-3-HGR</t>
  </si>
  <si>
    <t>DB21-3-HWH</t>
  </si>
  <si>
    <t>DB24-3-HES</t>
  </si>
  <si>
    <t>DB24-3-HGR</t>
  </si>
  <si>
    <t>DB24-3-HWH</t>
  </si>
  <si>
    <t>DB30-2-HES</t>
  </si>
  <si>
    <t>DB30-2-HGR</t>
  </si>
  <si>
    <t>DB30-2-HWH</t>
  </si>
  <si>
    <t>DB30-3-HES</t>
  </si>
  <si>
    <t>DB30-3-HGR</t>
  </si>
  <si>
    <t>DB30-3-HWH</t>
  </si>
  <si>
    <t>DB36-2-HES</t>
  </si>
  <si>
    <t>DB36-2-HGR</t>
  </si>
  <si>
    <t>DB36-2-HWH</t>
  </si>
  <si>
    <t>DB36-3-HES</t>
  </si>
  <si>
    <t>DB36-3-HGR</t>
  </si>
  <si>
    <t>DB36-3-HWH</t>
  </si>
  <si>
    <t>KD30-HES</t>
  </si>
  <si>
    <t>KD30-HGR</t>
  </si>
  <si>
    <t>KD30-HWH</t>
  </si>
  <si>
    <t>MWB30-HES</t>
  </si>
  <si>
    <t>MWB30-HGR</t>
  </si>
  <si>
    <t>MWB30-HWH</t>
  </si>
  <si>
    <t>MWC3036-HES</t>
  </si>
  <si>
    <t>MWC3036-HGR</t>
  </si>
  <si>
    <t>MWC3036-HWH</t>
  </si>
  <si>
    <t>OVD3384-HES</t>
  </si>
  <si>
    <t>OVD3384-HGR</t>
  </si>
  <si>
    <t>OVD3384-HWH</t>
  </si>
  <si>
    <t>OVD3390-HES</t>
  </si>
  <si>
    <t>OVD3390-HGR</t>
  </si>
  <si>
    <t>OVD3390-HWH</t>
  </si>
  <si>
    <t>OVD3396-HES</t>
  </si>
  <si>
    <t>OVD3396-HGR</t>
  </si>
  <si>
    <t>OVD3396-HWH</t>
  </si>
  <si>
    <t>SAMB15-HES</t>
  </si>
  <si>
    <t>SAMB15-HGR</t>
  </si>
  <si>
    <t>SAMB15-HWH</t>
  </si>
  <si>
    <t>SAMD-HES</t>
  </si>
  <si>
    <t>SAMD-HGR</t>
  </si>
  <si>
    <t>SAMD-HWH</t>
  </si>
  <si>
    <t>SAMMB-HES</t>
  </si>
  <si>
    <t>SAMMB-HGR</t>
  </si>
  <si>
    <t>SAMMB-HWH</t>
  </si>
  <si>
    <t>SB30-HES</t>
  </si>
  <si>
    <t>SB30-HGR</t>
  </si>
  <si>
    <t>SB30-HWH</t>
  </si>
  <si>
    <t>SB33-HES</t>
  </si>
  <si>
    <t>SB33-HGR</t>
  </si>
  <si>
    <t>SB33-HWH</t>
  </si>
  <si>
    <t>SB36-HES</t>
  </si>
  <si>
    <t>SB36-HGR</t>
  </si>
  <si>
    <t>SB36-HWH</t>
  </si>
  <si>
    <t>SB39-HES</t>
  </si>
  <si>
    <t>SB39-HGR</t>
  </si>
  <si>
    <t>SB39-HWH</t>
  </si>
  <si>
    <t>SBF36-HES</t>
  </si>
  <si>
    <t>SBF36-HGR</t>
  </si>
  <si>
    <t>SBF36-HWH</t>
  </si>
  <si>
    <t>SBF39-HES</t>
  </si>
  <si>
    <t>SBF39-HGR</t>
  </si>
  <si>
    <t>SBF39-HWH</t>
  </si>
  <si>
    <t>SFCD42-HES</t>
  </si>
  <si>
    <t>SFCD42-HGR</t>
  </si>
  <si>
    <t>SFCD42-HWH</t>
  </si>
  <si>
    <t>UP1884-HES</t>
  </si>
  <si>
    <t>UP1884-HGR</t>
  </si>
  <si>
    <t>UP1884-HWH</t>
  </si>
  <si>
    <t>UP1890-HES</t>
  </si>
  <si>
    <t>UP1890-HGR</t>
  </si>
  <si>
    <t>UP1890-HWH</t>
  </si>
  <si>
    <t>UP1896-HES</t>
  </si>
  <si>
    <t>UP1896-HGR</t>
  </si>
  <si>
    <t>UP1896-HWH</t>
  </si>
  <si>
    <t>UP2484-HES</t>
  </si>
  <si>
    <t>UP2484-HGR</t>
  </si>
  <si>
    <t>UP2484-HWH</t>
  </si>
  <si>
    <t>UP2490-HES</t>
  </si>
  <si>
    <t>UP2490-HGR</t>
  </si>
  <si>
    <t>UP2490-HWH</t>
  </si>
  <si>
    <t>UP2496-HES</t>
  </si>
  <si>
    <t>UP2496-HGR</t>
  </si>
  <si>
    <t>UP2496-HWH</t>
  </si>
  <si>
    <t>UP3084-HES</t>
  </si>
  <si>
    <t>UP3084-HGR</t>
  </si>
  <si>
    <t>UP3084-HWH</t>
  </si>
  <si>
    <t>UP3090-HES</t>
  </si>
  <si>
    <t>UP3090-HGR</t>
  </si>
  <si>
    <t>UP3090-HWH</t>
  </si>
  <si>
    <t>UP3096-HES</t>
  </si>
  <si>
    <t>UP3096-HGR</t>
  </si>
  <si>
    <t>UP3096-HWH</t>
  </si>
  <si>
    <t>VB12-HES</t>
  </si>
  <si>
    <t>VB12-HGR</t>
  </si>
  <si>
    <t>VB12-HWH</t>
  </si>
  <si>
    <t>VB15-HES</t>
  </si>
  <si>
    <t>VB15-HGR</t>
  </si>
  <si>
    <t>VB15-HWH</t>
  </si>
  <si>
    <t>VB18-HES</t>
  </si>
  <si>
    <t>VB18-HGR</t>
  </si>
  <si>
    <t>VB18-HWH</t>
  </si>
  <si>
    <t>VBTD36-HES</t>
  </si>
  <si>
    <t>VBTD36-HGR</t>
  </si>
  <si>
    <t>VBTD36-HWH</t>
  </si>
  <si>
    <t>VBTD42-HES</t>
  </si>
  <si>
    <t>VBTD42-HGR</t>
  </si>
  <si>
    <t>VBTD42-HWH</t>
  </si>
  <si>
    <t>VBTD48-HES</t>
  </si>
  <si>
    <t>VBTD48-HGR</t>
  </si>
  <si>
    <t>VBTD48-HWH</t>
  </si>
  <si>
    <t>VCDB60-3-HES</t>
  </si>
  <si>
    <t>VCDB60-3-HGR</t>
  </si>
  <si>
    <t>VCDB60-3-HWH</t>
  </si>
  <si>
    <t>VCDB60-6-HES</t>
  </si>
  <si>
    <t>VCDB60-6-HGR</t>
  </si>
  <si>
    <t>VCDB60-6-HWH</t>
  </si>
  <si>
    <t>VDB12-3-HES</t>
  </si>
  <si>
    <t>VDB12-3-HGR</t>
  </si>
  <si>
    <t>VDB12-3-HWH</t>
  </si>
  <si>
    <t>VDB15-3-HES</t>
  </si>
  <si>
    <t>VDB15-3-HGR</t>
  </si>
  <si>
    <t>VDB15-3-HWH</t>
  </si>
  <si>
    <t>VDB18-3-HES</t>
  </si>
  <si>
    <t>VDB18-3-HGR</t>
  </si>
  <si>
    <t>VDB18-3-HWH</t>
  </si>
  <si>
    <t>VFH12-HES</t>
  </si>
  <si>
    <t>VFH12-HGR</t>
  </si>
  <si>
    <t>VFH12-HWH</t>
  </si>
  <si>
    <t>VSB24-HES</t>
  </si>
  <si>
    <t>VSB24-HGR</t>
  </si>
  <si>
    <t>VSB24-HWH</t>
  </si>
  <si>
    <t>VSB27-HES</t>
  </si>
  <si>
    <t>VSB27-HGR</t>
  </si>
  <si>
    <t>VSB27-HWH</t>
  </si>
  <si>
    <t>VSB30-HES</t>
  </si>
  <si>
    <t>VSB30-HGR</t>
  </si>
  <si>
    <t>VSB30-HWH</t>
  </si>
  <si>
    <t>VSB33-HES</t>
  </si>
  <si>
    <t>VSB33-HGR</t>
  </si>
  <si>
    <t>VSB33-HWH</t>
  </si>
  <si>
    <t>VSB36-HES</t>
  </si>
  <si>
    <t>VSB36-HGR</t>
  </si>
  <si>
    <t>VSB36-HWH</t>
  </si>
  <si>
    <t>VSB42-HES</t>
  </si>
  <si>
    <t>VSB42-HGR</t>
  </si>
  <si>
    <t>VSB42-HWH</t>
  </si>
  <si>
    <t>VSB48-HES</t>
  </si>
  <si>
    <t>VSB48-HGR</t>
  </si>
  <si>
    <t>VSB48-HWH</t>
  </si>
  <si>
    <t>W0930-HES</t>
  </si>
  <si>
    <t>W0930-HGR</t>
  </si>
  <si>
    <t>W0930-HWH</t>
  </si>
  <si>
    <t>W0936-HES</t>
  </si>
  <si>
    <t>W0936-HGR</t>
  </si>
  <si>
    <t>W0936-HWH</t>
  </si>
  <si>
    <t>W0942-HES</t>
  </si>
  <si>
    <t>W0942-HGR</t>
  </si>
  <si>
    <t>W0942-HWH</t>
  </si>
  <si>
    <t>W1230-HES</t>
  </si>
  <si>
    <t>W1230-HGR</t>
  </si>
  <si>
    <t>W1230-HWH</t>
  </si>
  <si>
    <t>W1236-HES</t>
  </si>
  <si>
    <t>W1236-HGR</t>
  </si>
  <si>
    <t>W1236-HWH</t>
  </si>
  <si>
    <t>W1242-HES</t>
  </si>
  <si>
    <t>W1242-HGR</t>
  </si>
  <si>
    <t>W1242-HWH</t>
  </si>
  <si>
    <t>W1530-HES</t>
  </si>
  <si>
    <t>W1530-HGR</t>
  </si>
  <si>
    <t>W1530-HWH</t>
  </si>
  <si>
    <t>W1536-HES</t>
  </si>
  <si>
    <t>W1536-HGR</t>
  </si>
  <si>
    <t>W1536-HWH</t>
  </si>
  <si>
    <t>W1542-HES</t>
  </si>
  <si>
    <t>W1542-HGR</t>
  </si>
  <si>
    <t>W1542-HWH</t>
  </si>
  <si>
    <t>W1830-HES</t>
  </si>
  <si>
    <t>W1830-HGR</t>
  </si>
  <si>
    <t>W1830-HWH</t>
  </si>
  <si>
    <t>W1836-HES</t>
  </si>
  <si>
    <t>W1836-HGR</t>
  </si>
  <si>
    <t>W1836-HWH</t>
  </si>
  <si>
    <t>W1842-HES</t>
  </si>
  <si>
    <t>W1842-HGR</t>
  </si>
  <si>
    <t>W1842-HWH</t>
  </si>
  <si>
    <t>W2118-HES</t>
  </si>
  <si>
    <t>W2118-HGR</t>
  </si>
  <si>
    <t>W2118-HWH</t>
  </si>
  <si>
    <t>W2130-HES</t>
  </si>
  <si>
    <t>W2130-HGR</t>
  </si>
  <si>
    <t>W2130-HWH</t>
  </si>
  <si>
    <t>W2136-HES</t>
  </si>
  <si>
    <t>W2136-HGR</t>
  </si>
  <si>
    <t>W2136-HWH</t>
  </si>
  <si>
    <t>W2142-HES</t>
  </si>
  <si>
    <t>W2142-HGR</t>
  </si>
  <si>
    <t>W2142-HWH</t>
  </si>
  <si>
    <t>W2418-HES</t>
  </si>
  <si>
    <t>W2418-HGR</t>
  </si>
  <si>
    <t>W2418-HWH</t>
  </si>
  <si>
    <t>W2430-HES</t>
  </si>
  <si>
    <t>W2430-HGR</t>
  </si>
  <si>
    <t>W2430-HWH</t>
  </si>
  <si>
    <t>W2436-HES</t>
  </si>
  <si>
    <t>W2436-HGR</t>
  </si>
  <si>
    <t>W2436-HWH</t>
  </si>
  <si>
    <t>W2442-HES</t>
  </si>
  <si>
    <t>W2442-HGR</t>
  </si>
  <si>
    <t>W2442-HWH</t>
  </si>
  <si>
    <t>W2730-HES</t>
  </si>
  <si>
    <t>W2730-HGR</t>
  </si>
  <si>
    <t>W2730-HWH</t>
  </si>
  <si>
    <t>W2736-HES</t>
  </si>
  <si>
    <t>W2736-HGR</t>
  </si>
  <si>
    <t>W2736-HWH</t>
  </si>
  <si>
    <t>W2742-HES</t>
  </si>
  <si>
    <t>W2742-HGR</t>
  </si>
  <si>
    <t>W2742-HWH</t>
  </si>
  <si>
    <t>W3012-HES</t>
  </si>
  <si>
    <t>W3012-HGR</t>
  </si>
  <si>
    <t>W3012-HWH</t>
  </si>
  <si>
    <t>W3015-HES</t>
  </si>
  <si>
    <t>W3015-HGR</t>
  </si>
  <si>
    <t>W3015-HWH</t>
  </si>
  <si>
    <t>W3018-HES</t>
  </si>
  <si>
    <t>W3018-HGR</t>
  </si>
  <si>
    <t>W3018-HWH</t>
  </si>
  <si>
    <t>W3024-HES</t>
  </si>
  <si>
    <t>W3024-HGR</t>
  </si>
  <si>
    <t>W3024-HWH</t>
  </si>
  <si>
    <t>W3030-HES</t>
  </si>
  <si>
    <t>W3030-HGR</t>
  </si>
  <si>
    <t>W3030-HWH</t>
  </si>
  <si>
    <t>W3036-HES</t>
  </si>
  <si>
    <t>W3036-HGR</t>
  </si>
  <si>
    <t>W3036-HWH</t>
  </si>
  <si>
    <t>W3042-HES</t>
  </si>
  <si>
    <t>W3042-HGR</t>
  </si>
  <si>
    <t>W3042-HWH</t>
  </si>
  <si>
    <t>W3312-HES</t>
  </si>
  <si>
    <t>W3312-HGR</t>
  </si>
  <si>
    <t>W3312-HWH</t>
  </si>
  <si>
    <t>W3315-HES</t>
  </si>
  <si>
    <t>W3315-HGR</t>
  </si>
  <si>
    <t>W3315-HWH</t>
  </si>
  <si>
    <t>W3318-HES</t>
  </si>
  <si>
    <t>W3318-HGR</t>
  </si>
  <si>
    <t>W3318-HWH</t>
  </si>
  <si>
    <t>W3324-HES</t>
  </si>
  <si>
    <t>W3324-HGR</t>
  </si>
  <si>
    <t>W3324-HWH</t>
  </si>
  <si>
    <t>W3330-HES</t>
  </si>
  <si>
    <t>W3330-HGR</t>
  </si>
  <si>
    <t>W3330-HWH</t>
  </si>
  <si>
    <t>W3336-HES</t>
  </si>
  <si>
    <t>W3336-HGR</t>
  </si>
  <si>
    <t>W3336-HWH</t>
  </si>
  <si>
    <t>W3342-HES</t>
  </si>
  <si>
    <t>W3342-HGR</t>
  </si>
  <si>
    <t>W3342-HWH</t>
  </si>
  <si>
    <t>W3612-HES</t>
  </si>
  <si>
    <t>W3612-HGR</t>
  </si>
  <si>
    <t>W3612-HWH</t>
  </si>
  <si>
    <t>W3615-HES</t>
  </si>
  <si>
    <t>W3615-HGR</t>
  </si>
  <si>
    <t>W3615-HWH</t>
  </si>
  <si>
    <t>W3618-HES</t>
  </si>
  <si>
    <t>W3618-HGR</t>
  </si>
  <si>
    <t>W3618-HWH</t>
  </si>
  <si>
    <t>W361824-HES</t>
  </si>
  <si>
    <t>W361824-HGR</t>
  </si>
  <si>
    <t>W361824-HWH</t>
  </si>
  <si>
    <t>W3624-HES</t>
  </si>
  <si>
    <t>W3624-HGR</t>
  </si>
  <si>
    <t>W3624-HWH</t>
  </si>
  <si>
    <t>W362424-HES</t>
  </si>
  <si>
    <t>W362424-HGR</t>
  </si>
  <si>
    <t>W362424-HWH</t>
  </si>
  <si>
    <t>W3630-HES</t>
  </si>
  <si>
    <t>W3630-HGR</t>
  </si>
  <si>
    <t>W3630-HWH</t>
  </si>
  <si>
    <t>W3636-HES</t>
  </si>
  <si>
    <t>W3636-HGR</t>
  </si>
  <si>
    <t>W3636-HWH</t>
  </si>
  <si>
    <t>W3642-HES</t>
  </si>
  <si>
    <t>W3642-HGR</t>
  </si>
  <si>
    <t>W3642-HWH</t>
  </si>
  <si>
    <t>W3912-HES</t>
  </si>
  <si>
    <t>W3912-HGR</t>
  </si>
  <si>
    <t>W3912-HWH</t>
  </si>
  <si>
    <t>W3915-HES</t>
  </si>
  <si>
    <t>W3915-HGR</t>
  </si>
  <si>
    <t>W3915-HWH</t>
  </si>
  <si>
    <t>W3918-HES</t>
  </si>
  <si>
    <t>W3918-HGR</t>
  </si>
  <si>
    <t>W3918-HWH</t>
  </si>
  <si>
    <t>W391824-HES</t>
  </si>
  <si>
    <t>W391824-HGR</t>
  </si>
  <si>
    <t>W391824-HWH</t>
  </si>
  <si>
    <t>W3924-HES</t>
  </si>
  <si>
    <t>W3924-HGR</t>
  </si>
  <si>
    <t>W3924-HWH</t>
  </si>
  <si>
    <t>W392424-HES</t>
  </si>
  <si>
    <t>W392424-HGR</t>
  </si>
  <si>
    <t>W392424-HWH</t>
  </si>
  <si>
    <t>W3930-HES</t>
  </si>
  <si>
    <t>W3930-HGR</t>
  </si>
  <si>
    <t>W3930-HWH</t>
  </si>
  <si>
    <t>W3936-HES</t>
  </si>
  <si>
    <t>W3936-HGR</t>
  </si>
  <si>
    <t>W3936-HWH</t>
  </si>
  <si>
    <t>W3942-HES</t>
  </si>
  <si>
    <t>W3942-HGR</t>
  </si>
  <si>
    <t>W3942-HWH</t>
  </si>
  <si>
    <t>W4230-HES</t>
  </si>
  <si>
    <t>W4230-HGR</t>
  </si>
  <si>
    <t>W4230-HWH</t>
  </si>
  <si>
    <t>W4236-HES</t>
  </si>
  <si>
    <t>W4236-HGR</t>
  </si>
  <si>
    <t>W4236-HWH</t>
  </si>
  <si>
    <t>W4242-HES</t>
  </si>
  <si>
    <t>W4242-HGR</t>
  </si>
  <si>
    <t>W4242-HWH</t>
  </si>
  <si>
    <t>WBC30-3330U-HES</t>
  </si>
  <si>
    <t>WBC30-3330U-HGR</t>
  </si>
  <si>
    <t>WBC30-3330U-HWH</t>
  </si>
  <si>
    <t>WBC30-3336U-HES</t>
  </si>
  <si>
    <t>WBC30-3336U-HGR</t>
  </si>
  <si>
    <t>WBC30-3336U-HWH</t>
  </si>
  <si>
    <t>WBC30-3342U-HES</t>
  </si>
  <si>
    <t>WBC30-3342U-HGR</t>
  </si>
  <si>
    <t>WBC30-3342U-HWH</t>
  </si>
  <si>
    <t>WDC2430-HES</t>
  </si>
  <si>
    <t>WDC2430-HGR</t>
  </si>
  <si>
    <t>WDC2430-HWH</t>
  </si>
  <si>
    <t>WDC2436-HES</t>
  </si>
  <si>
    <t>WDC2436-HGR</t>
  </si>
  <si>
    <t>WDC2436-HWH</t>
  </si>
  <si>
    <t>WDC2442-HES</t>
  </si>
  <si>
    <t>WDC2442-HGR</t>
  </si>
  <si>
    <t>WDC2442-HWH</t>
  </si>
  <si>
    <t>WDC273615-HES</t>
  </si>
  <si>
    <t>WDC273615-HGR</t>
  </si>
  <si>
    <t>WDC273615-HWH</t>
  </si>
  <si>
    <t>WDC274215-HES</t>
  </si>
  <si>
    <t>WDC274215-HGR</t>
  </si>
  <si>
    <t>WDC274215-HWH</t>
  </si>
  <si>
    <t>WEC1230-HES</t>
  </si>
  <si>
    <t>WEC1230-HGR</t>
  </si>
  <si>
    <t>WEC1230-HWH</t>
  </si>
  <si>
    <t>WEC1236-HES</t>
  </si>
  <si>
    <t>WEC1236-HGR</t>
  </si>
  <si>
    <t>WEC1236-HWH</t>
  </si>
  <si>
    <t>WEC1242-HES</t>
  </si>
  <si>
    <t>WEC1242-HGR</t>
  </si>
  <si>
    <t>WEC1242-HWH</t>
  </si>
  <si>
    <t>B12-CES</t>
  </si>
  <si>
    <t>B12-CGR</t>
  </si>
  <si>
    <t>B12-CPE</t>
  </si>
  <si>
    <t>B12-CWH</t>
  </si>
  <si>
    <t>B12-MES</t>
  </si>
  <si>
    <t>B12-MGR</t>
  </si>
  <si>
    <t>B12-MPE</t>
  </si>
  <si>
    <t>B12-MWH</t>
  </si>
  <si>
    <t>B15-CES</t>
  </si>
  <si>
    <t>B15-CGR</t>
  </si>
  <si>
    <t>B15-CPE</t>
  </si>
  <si>
    <t>B15-CWH</t>
  </si>
  <si>
    <t>B15-MES</t>
  </si>
  <si>
    <t>B15-MGR</t>
  </si>
  <si>
    <t>B15-MPE</t>
  </si>
  <si>
    <t>B15-MWH</t>
  </si>
  <si>
    <t>B18-CES</t>
  </si>
  <si>
    <t>B18-CGR</t>
  </si>
  <si>
    <t>B18-CPE</t>
  </si>
  <si>
    <t>B18-CWH</t>
  </si>
  <si>
    <t>B18-MES</t>
  </si>
  <si>
    <t>B18-MGR</t>
  </si>
  <si>
    <t>B18-MPE</t>
  </si>
  <si>
    <t>B18-MWH</t>
  </si>
  <si>
    <t>B21-CES</t>
  </si>
  <si>
    <t>B21-CGR</t>
  </si>
  <si>
    <t>B21-CPE</t>
  </si>
  <si>
    <t>B21-CWH</t>
  </si>
  <si>
    <t>B21-MES</t>
  </si>
  <si>
    <t>B21-MGR</t>
  </si>
  <si>
    <t>B21-MPE</t>
  </si>
  <si>
    <t>B21-MWH</t>
  </si>
  <si>
    <t>B24-CES</t>
  </si>
  <si>
    <t>B24-CGR</t>
  </si>
  <si>
    <t>B24-CPE</t>
  </si>
  <si>
    <t>B24-CWH</t>
  </si>
  <si>
    <t>B24-MES</t>
  </si>
  <si>
    <t>B24-MGR</t>
  </si>
  <si>
    <t>B24-MPE</t>
  </si>
  <si>
    <t>B24-MWH</t>
  </si>
  <si>
    <t>B27-CES</t>
  </si>
  <si>
    <t>B27-CGR</t>
  </si>
  <si>
    <t>B27-CPE</t>
  </si>
  <si>
    <t>B27-CWH</t>
  </si>
  <si>
    <t>B27-MES</t>
  </si>
  <si>
    <t>B27-MGR</t>
  </si>
  <si>
    <t>B27-MPE</t>
  </si>
  <si>
    <t>B27-MWH</t>
  </si>
  <si>
    <t>B30-CES</t>
  </si>
  <si>
    <t>B30-CGR</t>
  </si>
  <si>
    <t>B30-CPE</t>
  </si>
  <si>
    <t>B30-CWH</t>
  </si>
  <si>
    <t>B30-MES</t>
  </si>
  <si>
    <t>B30-MGR</t>
  </si>
  <si>
    <t>B30-MPE</t>
  </si>
  <si>
    <t>B30-MWH</t>
  </si>
  <si>
    <t>B33-CES</t>
  </si>
  <si>
    <t>B33-CGR</t>
  </si>
  <si>
    <t>B33-CPE</t>
  </si>
  <si>
    <t>B33-CWH</t>
  </si>
  <si>
    <t>B33-MES</t>
  </si>
  <si>
    <t>B33-MGR</t>
  </si>
  <si>
    <t>B33-MPE</t>
  </si>
  <si>
    <t>B33-MWH</t>
  </si>
  <si>
    <t>B36-CES</t>
  </si>
  <si>
    <t>B36-CGR</t>
  </si>
  <si>
    <t>B36-CPE</t>
  </si>
  <si>
    <t>B36-CWH</t>
  </si>
  <si>
    <t>B36-MES</t>
  </si>
  <si>
    <t>B36-MGR</t>
  </si>
  <si>
    <t>B36-MPE</t>
  </si>
  <si>
    <t>B36-MWH</t>
  </si>
  <si>
    <t>B39-CES</t>
  </si>
  <si>
    <t>B39-CGR</t>
  </si>
  <si>
    <t>B39-CPE</t>
  </si>
  <si>
    <t>B39-CWH</t>
  </si>
  <si>
    <t>B39-MES</t>
  </si>
  <si>
    <t>B39-MGR</t>
  </si>
  <si>
    <t>B39-MPE</t>
  </si>
  <si>
    <t>B39-MWH</t>
  </si>
  <si>
    <t>B42-CES</t>
  </si>
  <si>
    <t>B42-CGR</t>
  </si>
  <si>
    <t>B42-CPE</t>
  </si>
  <si>
    <t>B42-CWH</t>
  </si>
  <si>
    <t>B42-MES</t>
  </si>
  <si>
    <t>B42-MGR</t>
  </si>
  <si>
    <t>B42-MPE</t>
  </si>
  <si>
    <t>B42-MWH</t>
  </si>
  <si>
    <t>BBC39-42U-CES</t>
  </si>
  <si>
    <t>BBC39-42U-CGR</t>
  </si>
  <si>
    <t>BBC39-42U-CPE</t>
  </si>
  <si>
    <t>BBC39-42U-CWH</t>
  </si>
  <si>
    <t>BBC39-42U-MES</t>
  </si>
  <si>
    <t>BBC39-42U-MGR</t>
  </si>
  <si>
    <t>BBC39-42U-MPE</t>
  </si>
  <si>
    <t>BBC39-42U-MWH</t>
  </si>
  <si>
    <t>BBC42-45U-CES</t>
  </si>
  <si>
    <t>BBC42-45U-CGR</t>
  </si>
  <si>
    <t>BBC42-45U-CPE</t>
  </si>
  <si>
    <t>BBC42-45U-CWH</t>
  </si>
  <si>
    <t>BBC42-45U-MES</t>
  </si>
  <si>
    <t>BBC42-45U-MGR</t>
  </si>
  <si>
    <t>BBC42-45U-MPE</t>
  </si>
  <si>
    <t>BBC42-45U-MWH</t>
  </si>
  <si>
    <t>BBC45-48U-CES</t>
  </si>
  <si>
    <t>BBC45-48U-CGR</t>
  </si>
  <si>
    <t>BBC45-48U-CPE</t>
  </si>
  <si>
    <t>BBC45-48U-CWH</t>
  </si>
  <si>
    <t>BBC45-48U-MES</t>
  </si>
  <si>
    <t>BBC45-48U-MGR</t>
  </si>
  <si>
    <t>BBC45-48U-MPE</t>
  </si>
  <si>
    <t>BBC45-48U-MWH</t>
  </si>
  <si>
    <t>BC33U-CES</t>
  </si>
  <si>
    <t>BC33U-CGR</t>
  </si>
  <si>
    <t>BC33U-CPE</t>
  </si>
  <si>
    <t>BC33U-CWH</t>
  </si>
  <si>
    <t>BC33U-MES</t>
  </si>
  <si>
    <t>BC33U-MGR</t>
  </si>
  <si>
    <t>BC33U-MPE</t>
  </si>
  <si>
    <t>BC33U-MWH</t>
  </si>
  <si>
    <t>BC36U-CES</t>
  </si>
  <si>
    <t>BC36U-CGR</t>
  </si>
  <si>
    <t>BC36U-CPE</t>
  </si>
  <si>
    <t>BC36U-CWH</t>
  </si>
  <si>
    <t>BC36U-MES</t>
  </si>
  <si>
    <t>BC36U-MGR</t>
  </si>
  <si>
    <t>BC36U-MPE</t>
  </si>
  <si>
    <t>BC36U-MWH</t>
  </si>
  <si>
    <t>BDEP24-MES</t>
  </si>
  <si>
    <t>BDEP24-MGR</t>
  </si>
  <si>
    <t>BDEP24-MPE</t>
  </si>
  <si>
    <t>BDEP24-MWH</t>
  </si>
  <si>
    <t>BFH09-CES</t>
  </si>
  <si>
    <t>BFH09-CGR</t>
  </si>
  <si>
    <t>BFH09-CPE</t>
  </si>
  <si>
    <t>BFH09-CWH</t>
  </si>
  <si>
    <t>BFH09-MES</t>
  </si>
  <si>
    <t>BFH09-MGR</t>
  </si>
  <si>
    <t>BFH09-MPE</t>
  </si>
  <si>
    <t>BFH09-MWH</t>
  </si>
  <si>
    <t>BFH12-CES</t>
  </si>
  <si>
    <t>BFH12-CGR</t>
  </si>
  <si>
    <t>BFH12-CPE</t>
  </si>
  <si>
    <t>BFH12-CWH</t>
  </si>
  <si>
    <t>BFH12-MES</t>
  </si>
  <si>
    <t>BFH12-MGR</t>
  </si>
  <si>
    <t>BFH12-MPE</t>
  </si>
  <si>
    <t>BFH12-MWH</t>
  </si>
  <si>
    <t>BFH15-CES</t>
  </si>
  <si>
    <t>BFH15-CGR</t>
  </si>
  <si>
    <t>BFH15-CPE</t>
  </si>
  <si>
    <t>BFH15-CWH</t>
  </si>
  <si>
    <t>BFH15-MES</t>
  </si>
  <si>
    <t>BFH15-MGR</t>
  </si>
  <si>
    <t>BFH15-MPE</t>
  </si>
  <si>
    <t>BFH15-MWH</t>
  </si>
  <si>
    <t>BFH18-CES</t>
  </si>
  <si>
    <t>BFH18-CGR</t>
  </si>
  <si>
    <t>BFH18-CPE</t>
  </si>
  <si>
    <t>BFH18-CWH</t>
  </si>
  <si>
    <t>BFH18-MES</t>
  </si>
  <si>
    <t>BFH18-MGR</t>
  </si>
  <si>
    <t>BFH18-MPE</t>
  </si>
  <si>
    <t>BFH18-MWH</t>
  </si>
  <si>
    <t>DB12-3-CES</t>
  </si>
  <si>
    <t>DB12-3-CGR</t>
  </si>
  <si>
    <t>DB12-3-CPE</t>
  </si>
  <si>
    <t>DB12-3-CWH</t>
  </si>
  <si>
    <t>DB12-3-MES</t>
  </si>
  <si>
    <t>DB12-3-MGR</t>
  </si>
  <si>
    <t>DB12-3-MPE</t>
  </si>
  <si>
    <t>DB12-3-MWH</t>
  </si>
  <si>
    <t>DB15-3-CES</t>
  </si>
  <si>
    <t>DB15-3-CGR</t>
  </si>
  <si>
    <t>DB15-3-CPE</t>
  </si>
  <si>
    <t>DB15-3-CWH</t>
  </si>
  <si>
    <t>DB15-3-MES</t>
  </si>
  <si>
    <t>DB15-3-MGR</t>
  </si>
  <si>
    <t>DB15-3-MPE</t>
  </si>
  <si>
    <t>DB15-3-MWH</t>
  </si>
  <si>
    <t>DB18-3-CES</t>
  </si>
  <si>
    <t>DB18-3-CGR</t>
  </si>
  <si>
    <t>DB18-3-CPE</t>
  </si>
  <si>
    <t>DB18-3-CWH</t>
  </si>
  <si>
    <t>DB18-3-MES</t>
  </si>
  <si>
    <t>DB18-3-MGR</t>
  </si>
  <si>
    <t>DB18-3-MPE</t>
  </si>
  <si>
    <t>DB18-3-MWH</t>
  </si>
  <si>
    <t>DB21-3-CES</t>
  </si>
  <si>
    <t>DB21-3-CGR</t>
  </si>
  <si>
    <t>DB21-3-CPE</t>
  </si>
  <si>
    <t>DB21-3-CWH</t>
  </si>
  <si>
    <t>DB21-3-MES</t>
  </si>
  <si>
    <t>DB21-3-MGR</t>
  </si>
  <si>
    <t>DB21-3-MPE</t>
  </si>
  <si>
    <t>DB21-3-MWH</t>
  </si>
  <si>
    <t>DB24-3-CES</t>
  </si>
  <si>
    <t>DB24-3-CGR</t>
  </si>
  <si>
    <t>DB24-3-CPE</t>
  </si>
  <si>
    <t>DB24-3-CWH</t>
  </si>
  <si>
    <t>DB24-3-MES</t>
  </si>
  <si>
    <t>DB24-3-MGR</t>
  </si>
  <si>
    <t>DB24-3-MPE</t>
  </si>
  <si>
    <t>DB24-3-MWH</t>
  </si>
  <si>
    <t>DB30-2-CES</t>
  </si>
  <si>
    <t>DB30-2-CGR</t>
  </si>
  <si>
    <t>DB30-2-CPE</t>
  </si>
  <si>
    <t>DB30-2-CWH</t>
  </si>
  <si>
    <t>DB30-2-MES</t>
  </si>
  <si>
    <t>DB30-2-MGR</t>
  </si>
  <si>
    <t>DB30-2-MPE</t>
  </si>
  <si>
    <t>DB30-2-MWH</t>
  </si>
  <si>
    <t>DB30-3-CES</t>
  </si>
  <si>
    <t>DB30-3-CGR</t>
  </si>
  <si>
    <t>DB30-3-CPE</t>
  </si>
  <si>
    <t>DB30-3-CWH</t>
  </si>
  <si>
    <t>DB30-3-MES</t>
  </si>
  <si>
    <t>DB30-3-MGR</t>
  </si>
  <si>
    <t>DB30-3-MPE</t>
  </si>
  <si>
    <t>DB30-3-MWH</t>
  </si>
  <si>
    <t>DB36-2-CES</t>
  </si>
  <si>
    <t>DB36-2-CGR</t>
  </si>
  <si>
    <t>DB36-2-CPE</t>
  </si>
  <si>
    <t>DB36-2-CWH</t>
  </si>
  <si>
    <t>DB36-2-MES</t>
  </si>
  <si>
    <t>DB36-2-MGR</t>
  </si>
  <si>
    <t>DB36-2-MPE</t>
  </si>
  <si>
    <t>DB36-2-MWH</t>
  </si>
  <si>
    <t>DB36-3-CES</t>
  </si>
  <si>
    <t>DB36-3-CGR</t>
  </si>
  <si>
    <t>DB36-3-CPE</t>
  </si>
  <si>
    <t>DB36-3-CWH</t>
  </si>
  <si>
    <t>DB36-3-MES</t>
  </si>
  <si>
    <t>DB36-3-MGR</t>
  </si>
  <si>
    <t>DB36-3-MPE</t>
  </si>
  <si>
    <t>DB36-3-MWH</t>
  </si>
  <si>
    <t>KD30-CES</t>
  </si>
  <si>
    <t>KD30-CGR</t>
  </si>
  <si>
    <t>KD30-CPE</t>
  </si>
  <si>
    <t>KD30-CWH</t>
  </si>
  <si>
    <t>KD30-MES</t>
  </si>
  <si>
    <t>KD30-MGR</t>
  </si>
  <si>
    <t>KD30-MPE</t>
  </si>
  <si>
    <t>KD30-MWH</t>
  </si>
  <si>
    <t>MWB30-CES</t>
  </si>
  <si>
    <t>MWB30-CGR</t>
  </si>
  <si>
    <t>MWB30-CPE</t>
  </si>
  <si>
    <t>MWB30-CWH</t>
  </si>
  <si>
    <t>MWB30-MES</t>
  </si>
  <si>
    <t>MWB30-MGR</t>
  </si>
  <si>
    <t>MWB30-MPE</t>
  </si>
  <si>
    <t>MWB30-MWH</t>
  </si>
  <si>
    <t>MWC3036-CES</t>
  </si>
  <si>
    <t>MWC3036-CGR</t>
  </si>
  <si>
    <t>MWC3036-CPE</t>
  </si>
  <si>
    <t>MWC3036-CWH</t>
  </si>
  <si>
    <t>MWC3036-MES</t>
  </si>
  <si>
    <t>MWC3036-MGR</t>
  </si>
  <si>
    <t>MWC3036-MPE</t>
  </si>
  <si>
    <t>MWC3036-MWH</t>
  </si>
  <si>
    <t>OVD3384-CES</t>
  </si>
  <si>
    <t>OVD3384-CGR</t>
  </si>
  <si>
    <t>OVD3384-CPE</t>
  </si>
  <si>
    <t>OVD3384-CWH</t>
  </si>
  <si>
    <t>OVD3384-MES</t>
  </si>
  <si>
    <t>OVD3384-MGR</t>
  </si>
  <si>
    <t>OVD3384-MPE</t>
  </si>
  <si>
    <t>OVD3384-MWH</t>
  </si>
  <si>
    <t>OVD3390-CES</t>
  </si>
  <si>
    <t>OVD3390-CGR</t>
  </si>
  <si>
    <t>OVD3390-CPE</t>
  </si>
  <si>
    <t>OVD3390-CWH</t>
  </si>
  <si>
    <t>OVD3390-MES</t>
  </si>
  <si>
    <t>OVD3390-MGR</t>
  </si>
  <si>
    <t>OVD3390-MPE</t>
  </si>
  <si>
    <t>OVD3390-MWH</t>
  </si>
  <si>
    <t>OVD3396-CES</t>
  </si>
  <si>
    <t>OVD3396-CGR</t>
  </si>
  <si>
    <t>OVD3396-CPE</t>
  </si>
  <si>
    <t>OVD3396-CWH</t>
  </si>
  <si>
    <t>OVD3396-MES</t>
  </si>
  <si>
    <t>OVD3396-MGR</t>
  </si>
  <si>
    <t>OVD3396-MPE</t>
  </si>
  <si>
    <t>OVD3396-MWH</t>
  </si>
  <si>
    <t>OVD33P-ESP</t>
  </si>
  <si>
    <t>OVD33P-PGRY</t>
  </si>
  <si>
    <t>OVD33P-PWH</t>
  </si>
  <si>
    <t>OVD33P-PWTR</t>
  </si>
  <si>
    <t>RHAR36-CES</t>
  </si>
  <si>
    <t>RHAR36-CGR</t>
  </si>
  <si>
    <t>RHAR36-CPE</t>
  </si>
  <si>
    <t>RHAR36-CWH</t>
  </si>
  <si>
    <t>RHAR36-MES</t>
  </si>
  <si>
    <t>RHAR36-MGR</t>
  </si>
  <si>
    <t>RHAR36-MPE</t>
  </si>
  <si>
    <t>RHAR36-MWH</t>
  </si>
  <si>
    <t>RHCL36-CES</t>
  </si>
  <si>
    <t>RHCL36-CGR</t>
  </si>
  <si>
    <t>RHCL36-CPE</t>
  </si>
  <si>
    <t>RHCL36-CWH</t>
  </si>
  <si>
    <t>RHCL36-MES</t>
  </si>
  <si>
    <t>RHCL36-MGR</t>
  </si>
  <si>
    <t>RHCL36-MPE</t>
  </si>
  <si>
    <t>RHCL36-MWH</t>
  </si>
  <si>
    <t>SAMB15-CES</t>
  </si>
  <si>
    <t>SAMB15-CGR</t>
  </si>
  <si>
    <t>SAMB15-CPE</t>
  </si>
  <si>
    <t>SAMB15-CWH</t>
  </si>
  <si>
    <t>SAMB15-MES</t>
  </si>
  <si>
    <t>SAMB15-MGR</t>
  </si>
  <si>
    <t>SAMB15-MPE</t>
  </si>
  <si>
    <t>SAMB15-MWH</t>
  </si>
  <si>
    <t>SAMD-CES</t>
  </si>
  <si>
    <t>SAMD-CGR</t>
  </si>
  <si>
    <t>SAMD-CPE</t>
  </si>
  <si>
    <t>SAMD-CWH</t>
  </si>
  <si>
    <t>SAMD-MES</t>
  </si>
  <si>
    <t>SAMD-MGR</t>
  </si>
  <si>
    <t>SAMD-MPE</t>
  </si>
  <si>
    <t>SAMD-MWH</t>
  </si>
  <si>
    <t>SAMMB-CES</t>
  </si>
  <si>
    <t>SAMMB-CGR</t>
  </si>
  <si>
    <t>SAMMB-CPE</t>
  </si>
  <si>
    <t>SAMMB-CWH</t>
  </si>
  <si>
    <t>SAMMB-MES</t>
  </si>
  <si>
    <t>SAMMB-MGR</t>
  </si>
  <si>
    <t>SAMMB-MPE</t>
  </si>
  <si>
    <t>SAMMB-MWH</t>
  </si>
  <si>
    <t>SB30-CES</t>
  </si>
  <si>
    <t>SB30-CGR</t>
  </si>
  <si>
    <t>SB30-CPE</t>
  </si>
  <si>
    <t>SB30-CWH</t>
  </si>
  <si>
    <t>SB30-MES</t>
  </si>
  <si>
    <t>SB30-MGR</t>
  </si>
  <si>
    <t>SB30-MPE</t>
  </si>
  <si>
    <t>SB30-MWH</t>
  </si>
  <si>
    <t>SB33-CES</t>
  </si>
  <si>
    <t>SB33-CGR</t>
  </si>
  <si>
    <t>SB33-CPE</t>
  </si>
  <si>
    <t>SB33-CWH</t>
  </si>
  <si>
    <t>SB33-MES</t>
  </si>
  <si>
    <t>SB33-MGR</t>
  </si>
  <si>
    <t>SB33-MPE</t>
  </si>
  <si>
    <t>SB33-MWH</t>
  </si>
  <si>
    <t>SB36-CES</t>
  </si>
  <si>
    <t>SB36-CGR</t>
  </si>
  <si>
    <t>SB36-CPE</t>
  </si>
  <si>
    <t>SB36-CWH</t>
  </si>
  <si>
    <t>SB36-MES</t>
  </si>
  <si>
    <t>SB36-MGR</t>
  </si>
  <si>
    <t>SB36-MPE</t>
  </si>
  <si>
    <t>SB36-MWH</t>
  </si>
  <si>
    <t>SB39-CES</t>
  </si>
  <si>
    <t>SB39-CGR</t>
  </si>
  <si>
    <t>SB39-CPE</t>
  </si>
  <si>
    <t>SB39-CWH</t>
  </si>
  <si>
    <t>SB39-MES</t>
  </si>
  <si>
    <t>SB39-MGR</t>
  </si>
  <si>
    <t>SB39-MPE</t>
  </si>
  <si>
    <t>SB39-MWH</t>
  </si>
  <si>
    <t>SBF36-CES</t>
  </si>
  <si>
    <t>SBF36-CGR</t>
  </si>
  <si>
    <t>SBF36-CPE</t>
  </si>
  <si>
    <t>SBF36-CWH</t>
  </si>
  <si>
    <t>SBF36-MES</t>
  </si>
  <si>
    <t>SBF36-MGR</t>
  </si>
  <si>
    <t>SBF36-MPE</t>
  </si>
  <si>
    <t>SBF36-MWH</t>
  </si>
  <si>
    <t>SBF39-CES</t>
  </si>
  <si>
    <t>SBF39-CGR</t>
  </si>
  <si>
    <t>SBF39-CPE</t>
  </si>
  <si>
    <t>SBF39-CWH</t>
  </si>
  <si>
    <t>SBF39-MES</t>
  </si>
  <si>
    <t>SBF39-MGR</t>
  </si>
  <si>
    <t>SBF39-MPE</t>
  </si>
  <si>
    <t>SBF39-MWH</t>
  </si>
  <si>
    <t>SFCD42-CES</t>
  </si>
  <si>
    <t>SFCD42-CGR</t>
  </si>
  <si>
    <t>SFCD42-CPE</t>
  </si>
  <si>
    <t>SFCD42-CWH</t>
  </si>
  <si>
    <t>SFCD42-MES</t>
  </si>
  <si>
    <t>SFCD42-MGR</t>
  </si>
  <si>
    <t>SFCD42-MPE</t>
  </si>
  <si>
    <t>SFCD42-MWH</t>
  </si>
  <si>
    <t>UP1884-CES</t>
  </si>
  <si>
    <t>UP1884-CGR</t>
  </si>
  <si>
    <t>UP1884-CPE</t>
  </si>
  <si>
    <t>UP1884-CWH</t>
  </si>
  <si>
    <t>UP1884-MES</t>
  </si>
  <si>
    <t>UP1884-MGR</t>
  </si>
  <si>
    <t>UP1884-MPE</t>
  </si>
  <si>
    <t>UP1884-MWH</t>
  </si>
  <si>
    <t>UP1890-CES</t>
  </si>
  <si>
    <t>UP1890-CGR</t>
  </si>
  <si>
    <t>UP1890-CPE</t>
  </si>
  <si>
    <t>UP1890-CWH</t>
  </si>
  <si>
    <t>UP1890-MES</t>
  </si>
  <si>
    <t>UP1890-MGR</t>
  </si>
  <si>
    <t>UP1890-MPE</t>
  </si>
  <si>
    <t>UP1890-MWH</t>
  </si>
  <si>
    <t>UP1896-CES</t>
  </si>
  <si>
    <t>UP1896-CGR</t>
  </si>
  <si>
    <t>UP1896-CPE</t>
  </si>
  <si>
    <t>UP1896-CWH</t>
  </si>
  <si>
    <t>UP1896-MES</t>
  </si>
  <si>
    <t>UP1896-MGR</t>
  </si>
  <si>
    <t>UP1896-MPE</t>
  </si>
  <si>
    <t>UP1896-MWH</t>
  </si>
  <si>
    <t>UP2484-CES</t>
  </si>
  <si>
    <t>UP2484-CGR</t>
  </si>
  <si>
    <t>UP2484-CPE</t>
  </si>
  <si>
    <t>UP2484-CWH</t>
  </si>
  <si>
    <t>UP2484-MES</t>
  </si>
  <si>
    <t>UP2484-MGR</t>
  </si>
  <si>
    <t>UP2484-MPE</t>
  </si>
  <si>
    <t>UP2484-MWH</t>
  </si>
  <si>
    <t>UP2490-CES</t>
  </si>
  <si>
    <t>UP2490-CGR</t>
  </si>
  <si>
    <t>UP2490-CPE</t>
  </si>
  <si>
    <t>UP2490-CWH</t>
  </si>
  <si>
    <t>UP2490-MES</t>
  </si>
  <si>
    <t>UP2490-MGR</t>
  </si>
  <si>
    <t>UP2490-MPE</t>
  </si>
  <si>
    <t>UP2490-MWH</t>
  </si>
  <si>
    <t>UP2496-CES</t>
  </si>
  <si>
    <t>UP2496-CGR</t>
  </si>
  <si>
    <t>UP2496-CPE</t>
  </si>
  <si>
    <t>UP2496-CWH</t>
  </si>
  <si>
    <t>UP2496-MES</t>
  </si>
  <si>
    <t>UP2496-MGR</t>
  </si>
  <si>
    <t>UP2496-MPE</t>
  </si>
  <si>
    <t>UP2496-MWH</t>
  </si>
  <si>
    <t>UP3084-CES</t>
  </si>
  <si>
    <t>UP3084-CGR</t>
  </si>
  <si>
    <t>UP3084-CPE</t>
  </si>
  <si>
    <t>UP3084-CWH</t>
  </si>
  <si>
    <t>UP3084-MES</t>
  </si>
  <si>
    <t>UP3084-MGR</t>
  </si>
  <si>
    <t>UP3084-MPE</t>
  </si>
  <si>
    <t>UP3084-MWH</t>
  </si>
  <si>
    <t>UP3090-CES</t>
  </si>
  <si>
    <t>UP3090-CGR</t>
  </si>
  <si>
    <t>UP3090-CPE</t>
  </si>
  <si>
    <t>UP3090-CWH</t>
  </si>
  <si>
    <t>UP3090-MES</t>
  </si>
  <si>
    <t>UP3090-MGR</t>
  </si>
  <si>
    <t>UP3090-MPE</t>
  </si>
  <si>
    <t>UP3090-MWH</t>
  </si>
  <si>
    <t>UP3096-CES</t>
  </si>
  <si>
    <t>UP3096-CGR</t>
  </si>
  <si>
    <t>UP3096-CPE</t>
  </si>
  <si>
    <t>UP3096-CWH</t>
  </si>
  <si>
    <t>UP3096-MES</t>
  </si>
  <si>
    <t>UP3096-MGR</t>
  </si>
  <si>
    <t>UP3096-MPE</t>
  </si>
  <si>
    <t>UP3096-MWH</t>
  </si>
  <si>
    <t>VB12-CES</t>
  </si>
  <si>
    <t>VB12-CGR</t>
  </si>
  <si>
    <t>VB12-CPE</t>
  </si>
  <si>
    <t>VB12-CWH</t>
  </si>
  <si>
    <t>VB12-MES</t>
  </si>
  <si>
    <t>VB12-MGR</t>
  </si>
  <si>
    <t>VB12-MPE</t>
  </si>
  <si>
    <t>VB12-MWH</t>
  </si>
  <si>
    <t>VB15-CES</t>
  </si>
  <si>
    <t>VB15-CGR</t>
  </si>
  <si>
    <t>VB15-CPE</t>
  </si>
  <si>
    <t>VB15-CWH</t>
  </si>
  <si>
    <t>VB15-MES</t>
  </si>
  <si>
    <t>VB15-MGR</t>
  </si>
  <si>
    <t>VB15-MPE</t>
  </si>
  <si>
    <t>VB15-MWH</t>
  </si>
  <si>
    <t>VB18-CES</t>
  </si>
  <si>
    <t>VB18-CGR</t>
  </si>
  <si>
    <t>VB18-CPE</t>
  </si>
  <si>
    <t>VB18-CWH</t>
  </si>
  <si>
    <t>VB18-MES</t>
  </si>
  <si>
    <t>VB18-MGR</t>
  </si>
  <si>
    <t>VB18-MPE</t>
  </si>
  <si>
    <t>VB18-MWH</t>
  </si>
  <si>
    <t>VBTD36-CES</t>
  </si>
  <si>
    <t>VBTD36-CGR</t>
  </si>
  <si>
    <t>VBTD36-CPE</t>
  </si>
  <si>
    <t>VBTD36-CWH</t>
  </si>
  <si>
    <t>VBTD36-MES</t>
  </si>
  <si>
    <t>VBTD36-MGR</t>
  </si>
  <si>
    <t>VBTD36-MPE</t>
  </si>
  <si>
    <t>VBTD36-MWH</t>
  </si>
  <si>
    <t>VBTD42-CES</t>
  </si>
  <si>
    <t>VBTD42-CGR</t>
  </si>
  <si>
    <t>VBTD42-CPE</t>
  </si>
  <si>
    <t>VBTD42-CWH</t>
  </si>
  <si>
    <t>VBTD42-MES</t>
  </si>
  <si>
    <t>VBTD42-MGR</t>
  </si>
  <si>
    <t>VBTD42-MPE</t>
  </si>
  <si>
    <t>VBTD42-MWH</t>
  </si>
  <si>
    <t>VBTD48-CES</t>
  </si>
  <si>
    <t>VBTD48-CGR</t>
  </si>
  <si>
    <t>VBTD48-CPE</t>
  </si>
  <si>
    <t>VBTD48-CWH</t>
  </si>
  <si>
    <t>VBTD48-MES</t>
  </si>
  <si>
    <t>VBTD48-MGR</t>
  </si>
  <si>
    <t>VBTD48-MPE</t>
  </si>
  <si>
    <t>VBTD48-MWH</t>
  </si>
  <si>
    <t>VCDB60-3-CES</t>
  </si>
  <si>
    <t>VCDB60-3-CGR</t>
  </si>
  <si>
    <t>VCDB60-3-CPE</t>
  </si>
  <si>
    <t>VCDB60-3-CWH</t>
  </si>
  <si>
    <t>VCDB60-3-MES</t>
  </si>
  <si>
    <t>VCDB60-3-MGR</t>
  </si>
  <si>
    <t>VCDB60-3-MPE</t>
  </si>
  <si>
    <t>VCDB60-3-MWH</t>
  </si>
  <si>
    <t>VCDB60-6-CES</t>
  </si>
  <si>
    <t>VCDB60-6-CGR</t>
  </si>
  <si>
    <t>VCDB60-6-CPE</t>
  </si>
  <si>
    <t>VCDB60-6-CWH</t>
  </si>
  <si>
    <t>VCDB60-6-MES</t>
  </si>
  <si>
    <t>VCDB60-6-MGR</t>
  </si>
  <si>
    <t>VCDB60-6-MPE</t>
  </si>
  <si>
    <t>VCDB60-6-MWH</t>
  </si>
  <si>
    <t>VDB12-3-CES</t>
  </si>
  <si>
    <t>VDB12-3-CGR</t>
  </si>
  <si>
    <t>VDB12-3-CPE</t>
  </si>
  <si>
    <t>VDB12-3-CWH</t>
  </si>
  <si>
    <t>VDB12-3-MES</t>
  </si>
  <si>
    <t>VDB12-3-MGR</t>
  </si>
  <si>
    <t>VDB12-3-MPE</t>
  </si>
  <si>
    <t>VDB12-3-MWH</t>
  </si>
  <si>
    <t>VDB15-3-CES</t>
  </si>
  <si>
    <t>VDB15-3-CGR</t>
  </si>
  <si>
    <t>VDB15-3-CPE</t>
  </si>
  <si>
    <t>VDB15-3-CWH</t>
  </si>
  <si>
    <t>VDB15-3-MES</t>
  </si>
  <si>
    <t>VDB15-3-MGR</t>
  </si>
  <si>
    <t>VDB15-3-MPE</t>
  </si>
  <si>
    <t>VDB15-3-MWH</t>
  </si>
  <si>
    <t>VDB18-3-CES</t>
  </si>
  <si>
    <t>VDB18-3-CGR</t>
  </si>
  <si>
    <t>VDB18-3-CPE</t>
  </si>
  <si>
    <t>VDB18-3-CWH</t>
  </si>
  <si>
    <t>VDB18-3-MES</t>
  </si>
  <si>
    <t>VDB18-3-MGR</t>
  </si>
  <si>
    <t>VDB18-3-MPE</t>
  </si>
  <si>
    <t>VDB18-3-MWH</t>
  </si>
  <si>
    <t>VFH12-CES</t>
  </si>
  <si>
    <t>VFH12-CGR</t>
  </si>
  <si>
    <t>VFH12-CPE</t>
  </si>
  <si>
    <t>VFH12-CWH</t>
  </si>
  <si>
    <t>VFH12-MES</t>
  </si>
  <si>
    <t>VFH12-MGR</t>
  </si>
  <si>
    <t>VFH12-MPE</t>
  </si>
  <si>
    <t>VFH12-MWH</t>
  </si>
  <si>
    <t>VSB24-CES</t>
  </si>
  <si>
    <t>VSB24-CGR</t>
  </si>
  <si>
    <t>VSB24-CPE</t>
  </si>
  <si>
    <t>VSB24-CWH</t>
  </si>
  <si>
    <t>VSB24-MES</t>
  </si>
  <si>
    <t>VSB24-MGR</t>
  </si>
  <si>
    <t>VSB24-MPE</t>
  </si>
  <si>
    <t>VSB24-MWH</t>
  </si>
  <si>
    <t>VSB27-CES</t>
  </si>
  <si>
    <t>VSB27-CGR</t>
  </si>
  <si>
    <t>VSB27-CPE</t>
  </si>
  <si>
    <t>VSB27-CWH</t>
  </si>
  <si>
    <t>VSB27-MES</t>
  </si>
  <si>
    <t>VSB27-MGR</t>
  </si>
  <si>
    <t>VSB27-MPE</t>
  </si>
  <si>
    <t>VSB27-MWH</t>
  </si>
  <si>
    <t>VSB30-CES</t>
  </si>
  <si>
    <t>VSB30-CGR</t>
  </si>
  <si>
    <t>VSB30-CPE</t>
  </si>
  <si>
    <t>VSB30-CWH</t>
  </si>
  <si>
    <t>VSB30-MES</t>
  </si>
  <si>
    <t>VSB30-MGR</t>
  </si>
  <si>
    <t>VSB30-MPE</t>
  </si>
  <si>
    <t>VSB30-MWH</t>
  </si>
  <si>
    <t>VSB33-CES</t>
  </si>
  <si>
    <t>VSB33-CGR</t>
  </si>
  <si>
    <t>VSB33-CPE</t>
  </si>
  <si>
    <t>VSB33-CWH</t>
  </si>
  <si>
    <t>VSB33-MES</t>
  </si>
  <si>
    <t>VSB33-MGR</t>
  </si>
  <si>
    <t>VSB33-MPE</t>
  </si>
  <si>
    <t>VSB33-MWH</t>
  </si>
  <si>
    <t>VSB36-CES</t>
  </si>
  <si>
    <t>VSB36-CGR</t>
  </si>
  <si>
    <t>VSB36-CPE</t>
  </si>
  <si>
    <t>VSB36-CWH</t>
  </si>
  <si>
    <t>VSB36-MES</t>
  </si>
  <si>
    <t>VSB36-MGR</t>
  </si>
  <si>
    <t>VSB36-MPE</t>
  </si>
  <si>
    <t>VSB36-MWH</t>
  </si>
  <si>
    <t>VSB42-CES</t>
  </si>
  <si>
    <t>VSB42-CGR</t>
  </si>
  <si>
    <t>VSB42-CPE</t>
  </si>
  <si>
    <t>VSB42-CWH</t>
  </si>
  <si>
    <t>VSB42-MES</t>
  </si>
  <si>
    <t>VSB42-MGR</t>
  </si>
  <si>
    <t>VSB42-MPE</t>
  </si>
  <si>
    <t>VSB42-MWH</t>
  </si>
  <si>
    <t>VSB48-CES</t>
  </si>
  <si>
    <t>VSB48-CGR</t>
  </si>
  <si>
    <t>VSB48-CPE</t>
  </si>
  <si>
    <t>VSB48-CWH</t>
  </si>
  <si>
    <t>VSB48-MES</t>
  </si>
  <si>
    <t>VSB48-MGR</t>
  </si>
  <si>
    <t>VSB48-MPE</t>
  </si>
  <si>
    <t>VSB48-MWH</t>
  </si>
  <si>
    <t>W0930-CES</t>
  </si>
  <si>
    <t>W0930-CGR</t>
  </si>
  <si>
    <t>W0930-CPE</t>
  </si>
  <si>
    <t>W0930-CWH</t>
  </si>
  <si>
    <t>W0930-MES</t>
  </si>
  <si>
    <t>W0930-MGR</t>
  </si>
  <si>
    <t>W0930-MPE</t>
  </si>
  <si>
    <t>W0930-MWH</t>
  </si>
  <si>
    <t>W0936-CES</t>
  </si>
  <si>
    <t>W0936-CGR</t>
  </si>
  <si>
    <t>W0936-CPE</t>
  </si>
  <si>
    <t>W0936-CWH</t>
  </si>
  <si>
    <t>W0936-MES</t>
  </si>
  <si>
    <t>W0936-MGR</t>
  </si>
  <si>
    <t>W0936-MPE</t>
  </si>
  <si>
    <t>W0936-MWH</t>
  </si>
  <si>
    <t>W0942-CES</t>
  </si>
  <si>
    <t>W0942-CGR</t>
  </si>
  <si>
    <t>W0942-CPE</t>
  </si>
  <si>
    <t>W0942-CWH</t>
  </si>
  <si>
    <t>W0942-MES</t>
  </si>
  <si>
    <t>W0942-MGR</t>
  </si>
  <si>
    <t>W0942-MPE</t>
  </si>
  <si>
    <t>W0942-MWH</t>
  </si>
  <si>
    <t>W1230-CES</t>
  </si>
  <si>
    <t>W1230-CGR</t>
  </si>
  <si>
    <t>W1230-CPE</t>
  </si>
  <si>
    <t>W1230-CWH</t>
  </si>
  <si>
    <t>W1230-MES</t>
  </si>
  <si>
    <t>W1230-MGR</t>
  </si>
  <si>
    <t>W1230-MPE</t>
  </si>
  <si>
    <t>W1230-MWH</t>
  </si>
  <si>
    <t>W1236-CES</t>
  </si>
  <si>
    <t>W1236-CGR</t>
  </si>
  <si>
    <t>W1236-CPE</t>
  </si>
  <si>
    <t>W1236-CWH</t>
  </si>
  <si>
    <t>W1236-MES</t>
  </si>
  <si>
    <t>W1236-MGR</t>
  </si>
  <si>
    <t>W1236-MPE</t>
  </si>
  <si>
    <t>W1236-MWH</t>
  </si>
  <si>
    <t>W1242-CES</t>
  </si>
  <si>
    <t>W1242-CGR</t>
  </si>
  <si>
    <t>W1242-CPE</t>
  </si>
  <si>
    <t>W1242-CWH</t>
  </si>
  <si>
    <t>W1242-MES</t>
  </si>
  <si>
    <t>W1242-MGR</t>
  </si>
  <si>
    <t>W1242-MPE</t>
  </si>
  <si>
    <t>W1242-MWH</t>
  </si>
  <si>
    <t>W1530-CES</t>
  </si>
  <si>
    <t>W1530-CGR</t>
  </si>
  <si>
    <t>W1530-CPE</t>
  </si>
  <si>
    <t>W1530-CWH</t>
  </si>
  <si>
    <t>W1530-MES</t>
  </si>
  <si>
    <t>W1530-MGR</t>
  </si>
  <si>
    <t>W1530-MPE</t>
  </si>
  <si>
    <t>W1530-MWH</t>
  </si>
  <si>
    <t>W1530MI-CES</t>
  </si>
  <si>
    <t>W1530MI-CGR</t>
  </si>
  <si>
    <t>W1530MI-CPE</t>
  </si>
  <si>
    <t>W1530MI-CWH</t>
  </si>
  <si>
    <t>W1530MI-MES</t>
  </si>
  <si>
    <t>W1530MI-MGR</t>
  </si>
  <si>
    <t>W1530MI-MPE</t>
  </si>
  <si>
    <t>W1530MI-MWH</t>
  </si>
  <si>
    <t>W1536-CES</t>
  </si>
  <si>
    <t>W1536-CGR</t>
  </si>
  <si>
    <t>W1536-CPE</t>
  </si>
  <si>
    <t>W1536-CWH</t>
  </si>
  <si>
    <t>W1536-MES</t>
  </si>
  <si>
    <t>W1536-MGR</t>
  </si>
  <si>
    <t>W1536-MPE</t>
  </si>
  <si>
    <t>W1536-MWH</t>
  </si>
  <si>
    <t>W1536MI-CES</t>
  </si>
  <si>
    <t>W1536MI-CGR</t>
  </si>
  <si>
    <t>W1536MI-CPE</t>
  </si>
  <si>
    <t>W1536MI-CWH</t>
  </si>
  <si>
    <t>W1536MI-MES</t>
  </si>
  <si>
    <t>W1536MI-MGR</t>
  </si>
  <si>
    <t>W1536MI-MPE</t>
  </si>
  <si>
    <t>W1536MI-MWH</t>
  </si>
  <si>
    <t>W1542-CES</t>
  </si>
  <si>
    <t>W1542-CGR</t>
  </si>
  <si>
    <t>W1542-CPE</t>
  </si>
  <si>
    <t>W1542-CWH</t>
  </si>
  <si>
    <t>W1542-MES</t>
  </si>
  <si>
    <t>W1542-MGR</t>
  </si>
  <si>
    <t>W1542-MPE</t>
  </si>
  <si>
    <t>W1542-MWH</t>
  </si>
  <si>
    <t>W1542MI-CES</t>
  </si>
  <si>
    <t>W1542MI-CGR</t>
  </si>
  <si>
    <t>W1542MI-CPE</t>
  </si>
  <si>
    <t>W1542MI-CWH</t>
  </si>
  <si>
    <t>W1542MI-MES</t>
  </si>
  <si>
    <t>W1542MI-MGR</t>
  </si>
  <si>
    <t>W1542MI-MPE</t>
  </si>
  <si>
    <t>W1542MI-MWH</t>
  </si>
  <si>
    <t>W1830-CES</t>
  </si>
  <si>
    <t>W1830-CGR</t>
  </si>
  <si>
    <t>W1830-CPE</t>
  </si>
  <si>
    <t>W1830-CWH</t>
  </si>
  <si>
    <t>W1830-MES</t>
  </si>
  <si>
    <t>W1830-MGR</t>
  </si>
  <si>
    <t>W1830-MPE</t>
  </si>
  <si>
    <t>W1830-MWH</t>
  </si>
  <si>
    <t>W1830MI-CES</t>
  </si>
  <si>
    <t>W1830MI-CGR</t>
  </si>
  <si>
    <t>W1830MI-CPE</t>
  </si>
  <si>
    <t>W1830MI-CWH</t>
  </si>
  <si>
    <t>W1830MI-MES</t>
  </si>
  <si>
    <t>W1830MI-MGR</t>
  </si>
  <si>
    <t>W1830MI-MPE</t>
  </si>
  <si>
    <t>W1830MI-MWH</t>
  </si>
  <si>
    <t>W1836-CES</t>
  </si>
  <si>
    <t>W1836-CGR</t>
  </si>
  <si>
    <t>W1836-CPE</t>
  </si>
  <si>
    <t>W1836-CWH</t>
  </si>
  <si>
    <t>W1836-MES</t>
  </si>
  <si>
    <t>W1836-MGR</t>
  </si>
  <si>
    <t>W1836-MPE</t>
  </si>
  <si>
    <t>W1836-MWH</t>
  </si>
  <si>
    <t>W1836MI-CES</t>
  </si>
  <si>
    <t>W1836MI-CGR</t>
  </si>
  <si>
    <t>W1836MI-CPE</t>
  </si>
  <si>
    <t>W1836MI-CWH</t>
  </si>
  <si>
    <t>W1836MI-MES</t>
  </si>
  <si>
    <t>W1836MI-MGR</t>
  </si>
  <si>
    <t>W1836MI-MPE</t>
  </si>
  <si>
    <t>W1836MI-MWH</t>
  </si>
  <si>
    <t>W1842-CES</t>
  </si>
  <si>
    <t>W1842-CGR</t>
  </si>
  <si>
    <t>W1842-CPE</t>
  </si>
  <si>
    <t>W1842-CWH</t>
  </si>
  <si>
    <t>W1842-MES</t>
  </si>
  <si>
    <t>W1842-MGR</t>
  </si>
  <si>
    <t>W1842-MPE</t>
  </si>
  <si>
    <t>W1842-MWH</t>
  </si>
  <si>
    <t>W1842MI-CES</t>
  </si>
  <si>
    <t>W1842MI-CGR</t>
  </si>
  <si>
    <t>W1842MI-CPE</t>
  </si>
  <si>
    <t>W1842MI-CWH</t>
  </si>
  <si>
    <t>W1842MI-MES</t>
  </si>
  <si>
    <t>W1842MI-MGR</t>
  </si>
  <si>
    <t>W1842MI-MPE</t>
  </si>
  <si>
    <t>W1842MI-MWH</t>
  </si>
  <si>
    <t>W2118-CES</t>
  </si>
  <si>
    <t>W2118-CGR</t>
  </si>
  <si>
    <t>W2118-CPE</t>
  </si>
  <si>
    <t>W2118-CWH</t>
  </si>
  <si>
    <t>W2118-MES</t>
  </si>
  <si>
    <t>W2118-MGR</t>
  </si>
  <si>
    <t>W2118-MPE</t>
  </si>
  <si>
    <t>W2118-MWH</t>
  </si>
  <si>
    <t>W2130-CES</t>
  </si>
  <si>
    <t>W2130-CGR</t>
  </si>
  <si>
    <t>W2130-CPE</t>
  </si>
  <si>
    <t>W2130-CWH</t>
  </si>
  <si>
    <t>W2130-MES</t>
  </si>
  <si>
    <t>W2130-MGR</t>
  </si>
  <si>
    <t>W2130-MPE</t>
  </si>
  <si>
    <t>W2130-MWH</t>
  </si>
  <si>
    <t>W2136-CES</t>
  </si>
  <si>
    <t>W2136-CGR</t>
  </si>
  <si>
    <t>W2136-CPE</t>
  </si>
  <si>
    <t>W2136-CWH</t>
  </si>
  <si>
    <t>W2136-MES</t>
  </si>
  <si>
    <t>W2136-MGR</t>
  </si>
  <si>
    <t>W2136-MPE</t>
  </si>
  <si>
    <t>W2136-MWH</t>
  </si>
  <si>
    <t>W2142-CES</t>
  </si>
  <si>
    <t>W2142-CGR</t>
  </si>
  <si>
    <t>W2142-CPE</t>
  </si>
  <si>
    <t>W2142-CWH</t>
  </si>
  <si>
    <t>W2142-MES</t>
  </si>
  <si>
    <t>W2142-MGR</t>
  </si>
  <si>
    <t>W2142-MPE</t>
  </si>
  <si>
    <t>W2142-MWH</t>
  </si>
  <si>
    <t>W2418-CES</t>
  </si>
  <si>
    <t>W2418-CGR</t>
  </si>
  <si>
    <t>W2418-CPE</t>
  </si>
  <si>
    <t>W2418-CWH</t>
  </si>
  <si>
    <t>W2418-MES</t>
  </si>
  <si>
    <t>W2418-MGR</t>
  </si>
  <si>
    <t>W2418-MPE</t>
  </si>
  <si>
    <t>W2418-MWH</t>
  </si>
  <si>
    <t>W2430-CES</t>
  </si>
  <si>
    <t>W2430-CGR</t>
  </si>
  <si>
    <t>W2430-CPE</t>
  </si>
  <si>
    <t>W2430-CWH</t>
  </si>
  <si>
    <t>W2430-MES</t>
  </si>
  <si>
    <t>W2430-MGR</t>
  </si>
  <si>
    <t>W2430-MPE</t>
  </si>
  <si>
    <t>W2430-MWH</t>
  </si>
  <si>
    <t>W2436-CES</t>
  </si>
  <si>
    <t>W2436-CGR</t>
  </si>
  <si>
    <t>W2436-CPE</t>
  </si>
  <si>
    <t>W2436-CWH</t>
  </si>
  <si>
    <t>W2436-MES</t>
  </si>
  <si>
    <t>W2436-MGR</t>
  </si>
  <si>
    <t>W2436-MPE</t>
  </si>
  <si>
    <t>W2436-MWH</t>
  </si>
  <si>
    <t>W2442-CES</t>
  </si>
  <si>
    <t>W2442-CGR</t>
  </si>
  <si>
    <t>W2442-CPE</t>
  </si>
  <si>
    <t>W2442-CWH</t>
  </si>
  <si>
    <t>W2442-MES</t>
  </si>
  <si>
    <t>W2442-MGR</t>
  </si>
  <si>
    <t>W2442-MPE</t>
  </si>
  <si>
    <t>W2442-MWH</t>
  </si>
  <si>
    <t>W2730-CES</t>
  </si>
  <si>
    <t>W2730-CGR</t>
  </si>
  <si>
    <t>W2730-CPE</t>
  </si>
  <si>
    <t>W2730-CWH</t>
  </si>
  <si>
    <t>W2730-MES</t>
  </si>
  <si>
    <t>W2730-MGR</t>
  </si>
  <si>
    <t>W2730-MPE</t>
  </si>
  <si>
    <t>W2730-MWH</t>
  </si>
  <si>
    <t>W2736-CES</t>
  </si>
  <si>
    <t>W2736-CGR</t>
  </si>
  <si>
    <t>W2736-CPE</t>
  </si>
  <si>
    <t>W2736-CWH</t>
  </si>
  <si>
    <t>W2736-MES</t>
  </si>
  <si>
    <t>W2736-MGR</t>
  </si>
  <si>
    <t>W2736-MPE</t>
  </si>
  <si>
    <t>W2736-MWH</t>
  </si>
  <si>
    <t>W2742-CES</t>
  </si>
  <si>
    <t>W2742-CGR</t>
  </si>
  <si>
    <t>W2742-CPE</t>
  </si>
  <si>
    <t>W2742-CWH</t>
  </si>
  <si>
    <t>W2742-MES</t>
  </si>
  <si>
    <t>W2742-MGR</t>
  </si>
  <si>
    <t>W2742-MPE</t>
  </si>
  <si>
    <t>W2742-MWH</t>
  </si>
  <si>
    <t>W3012-CES</t>
  </si>
  <si>
    <t>W3012-CGR</t>
  </si>
  <si>
    <t>W3012-CPE</t>
  </si>
  <si>
    <t>W3012-CWH</t>
  </si>
  <si>
    <t>W3012-MES</t>
  </si>
  <si>
    <t>W3012-MGR</t>
  </si>
  <si>
    <t>W3012-MPE</t>
  </si>
  <si>
    <t>W3012-MWH</t>
  </si>
  <si>
    <t>W3015-CES</t>
  </si>
  <si>
    <t>W3015-CGR</t>
  </si>
  <si>
    <t>W3015-CPE</t>
  </si>
  <si>
    <t>W3015-CWH</t>
  </si>
  <si>
    <t>W3015-MES</t>
  </si>
  <si>
    <t>W3015-MGR</t>
  </si>
  <si>
    <t>W3015-MPE</t>
  </si>
  <si>
    <t>W3015-MWH</t>
  </si>
  <si>
    <t>W3018-CES</t>
  </si>
  <si>
    <t>W3018-CGR</t>
  </si>
  <si>
    <t>W3018-CPE</t>
  </si>
  <si>
    <t>W3018-CWH</t>
  </si>
  <si>
    <t>W3018-MES</t>
  </si>
  <si>
    <t>W3018-MGR</t>
  </si>
  <si>
    <t>W3018-MPE</t>
  </si>
  <si>
    <t>W3018-MWH</t>
  </si>
  <si>
    <t>W3024-CES</t>
  </si>
  <si>
    <t>W3024-CGR</t>
  </si>
  <si>
    <t>W3024-CPE</t>
  </si>
  <si>
    <t>W3024-CWH</t>
  </si>
  <si>
    <t>W3024-MES</t>
  </si>
  <si>
    <t>W3024-MGR</t>
  </si>
  <si>
    <t>W3024-MPE</t>
  </si>
  <si>
    <t>W3024-MWH</t>
  </si>
  <si>
    <t>W3030-CES</t>
  </si>
  <si>
    <t>W3030-CGR</t>
  </si>
  <si>
    <t>W3030-CPE</t>
  </si>
  <si>
    <t>W3030-CWH</t>
  </si>
  <si>
    <t>W3030-MES</t>
  </si>
  <si>
    <t>W3030-MGR</t>
  </si>
  <si>
    <t>W3030-MPE</t>
  </si>
  <si>
    <t>W3030-MWH</t>
  </si>
  <si>
    <t>W3030MI-CES</t>
  </si>
  <si>
    <t>W3030MI-CGR</t>
  </si>
  <si>
    <t>W3030MI-CPE</t>
  </si>
  <si>
    <t>W3030MI-CWH</t>
  </si>
  <si>
    <t>W3030MI-MES</t>
  </si>
  <si>
    <t>W3030MI-MGR</t>
  </si>
  <si>
    <t>W3030MI-MPE</t>
  </si>
  <si>
    <t>W3030MI-MWH</t>
  </si>
  <si>
    <t>W3036-CES</t>
  </si>
  <si>
    <t>W3036-CGR</t>
  </si>
  <si>
    <t>W3036-CPE</t>
  </si>
  <si>
    <t>W3036-CWH</t>
  </si>
  <si>
    <t>W3036-MES</t>
  </si>
  <si>
    <t>W3036-MGR</t>
  </si>
  <si>
    <t>W3036-MPE</t>
  </si>
  <si>
    <t>W3036-MWH</t>
  </si>
  <si>
    <t>W3036MI-CES</t>
  </si>
  <si>
    <t>W3036MI-CGR</t>
  </si>
  <si>
    <t>W3036MI-CPE</t>
  </si>
  <si>
    <t>W3036MI-CWH</t>
  </si>
  <si>
    <t>W3036MI-MES</t>
  </si>
  <si>
    <t>W3036MI-MGR</t>
  </si>
  <si>
    <t>W3036MI-MPE</t>
  </si>
  <si>
    <t>W3036MI-MWH</t>
  </si>
  <si>
    <t>W3042-CES</t>
  </si>
  <si>
    <t>W3042-CGR</t>
  </si>
  <si>
    <t>W3042-CPE</t>
  </si>
  <si>
    <t>W3042-CWH</t>
  </si>
  <si>
    <t>W3042-MES</t>
  </si>
  <si>
    <t>W3042-MGR</t>
  </si>
  <si>
    <t>W3042-MPE</t>
  </si>
  <si>
    <t>W3042-MWH</t>
  </si>
  <si>
    <t>W3042MI-CES</t>
  </si>
  <si>
    <t>W3042MI-CGR</t>
  </si>
  <si>
    <t>W3042MI-CPE</t>
  </si>
  <si>
    <t>W3042MI-CWH</t>
  </si>
  <si>
    <t>W3042MI-MES</t>
  </si>
  <si>
    <t>W3042MI-MGR</t>
  </si>
  <si>
    <t>W3042MI-MPE</t>
  </si>
  <si>
    <t>W3042MI-MWH</t>
  </si>
  <si>
    <t>W3312-CES</t>
  </si>
  <si>
    <t>W3312-CGR</t>
  </si>
  <si>
    <t>W3312-CPE</t>
  </si>
  <si>
    <t>W3312-CWH</t>
  </si>
  <si>
    <t>W3312-MES</t>
  </si>
  <si>
    <t>W3312-MGR</t>
  </si>
  <si>
    <t>W3312-MPE</t>
  </si>
  <si>
    <t>W3312-MWH</t>
  </si>
  <si>
    <t>W3315-CES</t>
  </si>
  <si>
    <t>W3315-CGR</t>
  </si>
  <si>
    <t>W3315-CPE</t>
  </si>
  <si>
    <t>W3315-CWH</t>
  </si>
  <si>
    <t>W3315-MES</t>
  </si>
  <si>
    <t>W3315-MGR</t>
  </si>
  <si>
    <t>W3315-MPE</t>
  </si>
  <si>
    <t>W3315-MWH</t>
  </si>
  <si>
    <t>W3318-CES</t>
  </si>
  <si>
    <t>W3318-CGR</t>
  </si>
  <si>
    <t>W3318-CPE</t>
  </si>
  <si>
    <t>W3318-CWH</t>
  </si>
  <si>
    <t>W3318-MES</t>
  </si>
  <si>
    <t>W3318-MGR</t>
  </si>
  <si>
    <t>W3318-MPE</t>
  </si>
  <si>
    <t>W3318-MWH</t>
  </si>
  <si>
    <t>W3324-CES</t>
  </si>
  <si>
    <t>W3324-CGR</t>
  </si>
  <si>
    <t>W3324-CPE</t>
  </si>
  <si>
    <t>W3324-CWH</t>
  </si>
  <si>
    <t>W3324-MES</t>
  </si>
  <si>
    <t>W3324-MGR</t>
  </si>
  <si>
    <t>W3324-MPE</t>
  </si>
  <si>
    <t>W3324-MWH</t>
  </si>
  <si>
    <t>W3330-CES</t>
  </si>
  <si>
    <t>W3330-CGR</t>
  </si>
  <si>
    <t>W3330-CPE</t>
  </si>
  <si>
    <t>W3330-CWH</t>
  </si>
  <si>
    <t>W3330-MES</t>
  </si>
  <si>
    <t>W3330-MGR</t>
  </si>
  <si>
    <t>W3330-MPE</t>
  </si>
  <si>
    <t>W3330-MWH</t>
  </si>
  <si>
    <t>W3336-CES</t>
  </si>
  <si>
    <t>W3336-CGR</t>
  </si>
  <si>
    <t>W3336-CPE</t>
  </si>
  <si>
    <t>W3336-CWH</t>
  </si>
  <si>
    <t>W3336-MES</t>
  </si>
  <si>
    <t>W3336-MGR</t>
  </si>
  <si>
    <t>W3336-MPE</t>
  </si>
  <si>
    <t>W3336-MWH</t>
  </si>
  <si>
    <t>W3342-CES</t>
  </si>
  <si>
    <t>W3342-CGR</t>
  </si>
  <si>
    <t>W3342-CPE</t>
  </si>
  <si>
    <t>W3342-CWH</t>
  </si>
  <si>
    <t>W3342-MES</t>
  </si>
  <si>
    <t>W3342-MGR</t>
  </si>
  <si>
    <t>W3342-MPE</t>
  </si>
  <si>
    <t>W3342-MWH</t>
  </si>
  <si>
    <t>W3612-CES</t>
  </si>
  <si>
    <t>W3612-CGR</t>
  </si>
  <si>
    <t>W3612-CPE</t>
  </si>
  <si>
    <t>W3612-CWH</t>
  </si>
  <si>
    <t>W3612-MES</t>
  </si>
  <si>
    <t>W3612-MGR</t>
  </si>
  <si>
    <t>W3612-MPE</t>
  </si>
  <si>
    <t>W3612-MWH</t>
  </si>
  <si>
    <t>W3615-CES</t>
  </si>
  <si>
    <t>W3615-CGR</t>
  </si>
  <si>
    <t>W3615-CPE</t>
  </si>
  <si>
    <t>W3615-CWH</t>
  </si>
  <si>
    <t>W3615-MES</t>
  </si>
  <si>
    <t>W3615-MGR</t>
  </si>
  <si>
    <t>W3615-MPE</t>
  </si>
  <si>
    <t>W3615-MWH</t>
  </si>
  <si>
    <t>W3618-CES</t>
  </si>
  <si>
    <t>W3618-CGR</t>
  </si>
  <si>
    <t>W3618-CPE</t>
  </si>
  <si>
    <t>W3618-CWH</t>
  </si>
  <si>
    <t>W3618-MES</t>
  </si>
  <si>
    <t>W3618-MGR</t>
  </si>
  <si>
    <t>W3618-MPE</t>
  </si>
  <si>
    <t>W3618-MWH</t>
  </si>
  <si>
    <t>W361824-CES</t>
  </si>
  <si>
    <t>W361824-CGR</t>
  </si>
  <si>
    <t>W361824-CPE</t>
  </si>
  <si>
    <t>W361824-CWH</t>
  </si>
  <si>
    <t>W361824-MES</t>
  </si>
  <si>
    <t>W361824-MGR</t>
  </si>
  <si>
    <t>W361824-MPE</t>
  </si>
  <si>
    <t>W361824-MWH</t>
  </si>
  <si>
    <t>W3624-CES</t>
  </si>
  <si>
    <t>W3624-CGR</t>
  </si>
  <si>
    <t>W3624-CPE</t>
  </si>
  <si>
    <t>W3624-CWH</t>
  </si>
  <si>
    <t>W3624-MES</t>
  </si>
  <si>
    <t>W3624-MGR</t>
  </si>
  <si>
    <t>W3624-MPE</t>
  </si>
  <si>
    <t>W3624-MWH</t>
  </si>
  <si>
    <t>W362424-CES</t>
  </si>
  <si>
    <t>W362424-CGR</t>
  </si>
  <si>
    <t>W362424-CPE</t>
  </si>
  <si>
    <t>W362424-CWH</t>
  </si>
  <si>
    <t>W362424-MES</t>
  </si>
  <si>
    <t>W362424-MGR</t>
  </si>
  <si>
    <t>W362424-MPE</t>
  </si>
  <si>
    <t>W362424-MWH</t>
  </si>
  <si>
    <t>W3630-CES</t>
  </si>
  <si>
    <t>W3630-CGR</t>
  </si>
  <si>
    <t>W3630-CPE</t>
  </si>
  <si>
    <t>W3630-CWH</t>
  </si>
  <si>
    <t>W3630-MES</t>
  </si>
  <si>
    <t>W3630-MGR</t>
  </si>
  <si>
    <t>W3630-MPE</t>
  </si>
  <si>
    <t>W3630-MWH</t>
  </si>
  <si>
    <t>W3630MI-CES</t>
  </si>
  <si>
    <t>W3630MI-CGR</t>
  </si>
  <si>
    <t>W3630MI-CPE</t>
  </si>
  <si>
    <t>W3630MI-CWH</t>
  </si>
  <si>
    <t>W3630MI-MES</t>
  </si>
  <si>
    <t>W3630MI-MGR</t>
  </si>
  <si>
    <t>W3630MI-MPE</t>
  </si>
  <si>
    <t>W3630MI-MWH</t>
  </si>
  <si>
    <t>W3636-CES</t>
  </si>
  <si>
    <t>W3636-CGR</t>
  </si>
  <si>
    <t>W3636-CPE</t>
  </si>
  <si>
    <t>W3636-CWH</t>
  </si>
  <si>
    <t>W3636-MES</t>
  </si>
  <si>
    <t>W3636-MGR</t>
  </si>
  <si>
    <t>W3636-MPE</t>
  </si>
  <si>
    <t>W3636-MWH</t>
  </si>
  <si>
    <t>W3636MI-CES</t>
  </si>
  <si>
    <t>W3636MI-CGR</t>
  </si>
  <si>
    <t>W3636MI-CPE</t>
  </si>
  <si>
    <t>W3636MI-CWH</t>
  </si>
  <si>
    <t>W3636MI-MES</t>
  </si>
  <si>
    <t>W3636MI-MGR</t>
  </si>
  <si>
    <t>W3636MI-MPE</t>
  </si>
  <si>
    <t>W3636MI-MWH</t>
  </si>
  <si>
    <t>W3642-CES</t>
  </si>
  <si>
    <t>W3642-CGR</t>
  </si>
  <si>
    <t>W3642-CPE</t>
  </si>
  <si>
    <t>W3642-CWH</t>
  </si>
  <si>
    <t>W3642-MES</t>
  </si>
  <si>
    <t>W3642-MGR</t>
  </si>
  <si>
    <t>W3642-MPE</t>
  </si>
  <si>
    <t>W3642-MWH</t>
  </si>
  <si>
    <t>W3642MI-CES</t>
  </si>
  <si>
    <t>W3642MI-CGR</t>
  </si>
  <si>
    <t>W3642MI-CPE</t>
  </si>
  <si>
    <t>W3642MI-CWH</t>
  </si>
  <si>
    <t>W3642MI-MES</t>
  </si>
  <si>
    <t>W3642MI-MGR</t>
  </si>
  <si>
    <t>W3642MI-MPE</t>
  </si>
  <si>
    <t>W3642MI-MWH</t>
  </si>
  <si>
    <t>W3912-CES</t>
  </si>
  <si>
    <t>W3912-CGR</t>
  </si>
  <si>
    <t>W3912-CPE</t>
  </si>
  <si>
    <t>W3912-CWH</t>
  </si>
  <si>
    <t>W3912-MES</t>
  </si>
  <si>
    <t>W3912-MGR</t>
  </si>
  <si>
    <t>W3912-MPE</t>
  </si>
  <si>
    <t>W3912-MWH</t>
  </si>
  <si>
    <t>W3915-CES</t>
  </si>
  <si>
    <t>W3915-CGR</t>
  </si>
  <si>
    <t>W3915-CPE</t>
  </si>
  <si>
    <t>W3915-CWH</t>
  </si>
  <si>
    <t>W3915-MES</t>
  </si>
  <si>
    <t>W3915-MGR</t>
  </si>
  <si>
    <t>W3915-MPE</t>
  </si>
  <si>
    <t>W3915-MWH</t>
  </si>
  <si>
    <t>W3918-CES</t>
  </si>
  <si>
    <t>W3918-CGR</t>
  </si>
  <si>
    <t>W3918-CPE</t>
  </si>
  <si>
    <t>W3918-CWH</t>
  </si>
  <si>
    <t>W3918-MES</t>
  </si>
  <si>
    <t>W3918-MGR</t>
  </si>
  <si>
    <t>W3918-MPE</t>
  </si>
  <si>
    <t>W3918-MWH</t>
  </si>
  <si>
    <t>W391824-CES</t>
  </si>
  <si>
    <t>W391824-CGR</t>
  </si>
  <si>
    <t>W391824-CPE</t>
  </si>
  <si>
    <t>W391824-CWH</t>
  </si>
  <si>
    <t>W391824-MES</t>
  </si>
  <si>
    <t>W391824-MGR</t>
  </si>
  <si>
    <t>W391824-MPE</t>
  </si>
  <si>
    <t>W391824-MWH</t>
  </si>
  <si>
    <t>W3924-CES</t>
  </si>
  <si>
    <t>W3924-CGR</t>
  </si>
  <si>
    <t>W3924-CPE</t>
  </si>
  <si>
    <t>W3924-CWH</t>
  </si>
  <si>
    <t>W3924-MES</t>
  </si>
  <si>
    <t>W3924-MGR</t>
  </si>
  <si>
    <t>W3924-MPE</t>
  </si>
  <si>
    <t>W3924-MWH</t>
  </si>
  <si>
    <t>W392424-CES</t>
  </si>
  <si>
    <t>W392424-CGR</t>
  </si>
  <si>
    <t>W392424-CPE</t>
  </si>
  <si>
    <t>W392424-CWH</t>
  </si>
  <si>
    <t>W392424-MES</t>
  </si>
  <si>
    <t>W392424-MGR</t>
  </si>
  <si>
    <t>W392424-MPE</t>
  </si>
  <si>
    <t>W392424-MWH</t>
  </si>
  <si>
    <t>W3930-CES</t>
  </si>
  <si>
    <t>W3930-CGR</t>
  </si>
  <si>
    <t>W3930-CPE</t>
  </si>
  <si>
    <t>W3930-CWH</t>
  </si>
  <si>
    <t>W3930-MES</t>
  </si>
  <si>
    <t>W3930-MGR</t>
  </si>
  <si>
    <t>W3930-MPE</t>
  </si>
  <si>
    <t>W3930-MWH</t>
  </si>
  <si>
    <t>W3936-CES</t>
  </si>
  <si>
    <t>W3936-CGR</t>
  </si>
  <si>
    <t>W3936-CPE</t>
  </si>
  <si>
    <t>W3936-CWH</t>
  </si>
  <si>
    <t>W3936-MES</t>
  </si>
  <si>
    <t>W3936-MGR</t>
  </si>
  <si>
    <t>W3936-MPE</t>
  </si>
  <si>
    <t>W3936-MWH</t>
  </si>
  <si>
    <t>W3942-CES</t>
  </si>
  <si>
    <t>W3942-CGR</t>
  </si>
  <si>
    <t>W3942-CPE</t>
  </si>
  <si>
    <t>W3942-CWH</t>
  </si>
  <si>
    <t>W3942-MES</t>
  </si>
  <si>
    <t>W3942-MGR</t>
  </si>
  <si>
    <t>W3942-MPE</t>
  </si>
  <si>
    <t>W3942-MWH</t>
  </si>
  <si>
    <t>W4230-CES</t>
  </si>
  <si>
    <t>W4230-CGR</t>
  </si>
  <si>
    <t>W4230-CPE</t>
  </si>
  <si>
    <t>W4230-CWH</t>
  </si>
  <si>
    <t>W4230-MES</t>
  </si>
  <si>
    <t>W4230-MGR</t>
  </si>
  <si>
    <t>W4230-MPE</t>
  </si>
  <si>
    <t>W4230-MWH</t>
  </si>
  <si>
    <t>W4236-CES</t>
  </si>
  <si>
    <t>W4236-CGR</t>
  </si>
  <si>
    <t>W4236-CPE</t>
  </si>
  <si>
    <t>W4236-CWH</t>
  </si>
  <si>
    <t>W4236-MES</t>
  </si>
  <si>
    <t>W4236-MGR</t>
  </si>
  <si>
    <t>W4236-MPE</t>
  </si>
  <si>
    <t>W4236-MWH</t>
  </si>
  <si>
    <t>W4242-CES</t>
  </si>
  <si>
    <t>W4242-CGR</t>
  </si>
  <si>
    <t>W4242-CPE</t>
  </si>
  <si>
    <t>W4242-CWH</t>
  </si>
  <si>
    <t>W4242-MES</t>
  </si>
  <si>
    <t>W4242-MGR</t>
  </si>
  <si>
    <t>W4242-MPE</t>
  </si>
  <si>
    <t>W4242-MWH</t>
  </si>
  <si>
    <t>WBC30-3330U-CES</t>
  </si>
  <si>
    <t>WBC30-3330U-CGR</t>
  </si>
  <si>
    <t>WBC30-3330U-CPE</t>
  </si>
  <si>
    <t>WBC30-3330U-CWH</t>
  </si>
  <si>
    <t>WBC30-3330U-MES</t>
  </si>
  <si>
    <t>WBC30-3330U-MGR</t>
  </si>
  <si>
    <t>WBC30-3330U-MPE</t>
  </si>
  <si>
    <t>WBC30-3330U-MWH</t>
  </si>
  <si>
    <t>WBC30-3336U-CES</t>
  </si>
  <si>
    <t>WBC30-3336U-CGR</t>
  </si>
  <si>
    <t>WBC30-3336U-CPE</t>
  </si>
  <si>
    <t>WBC30-3336U-CWH</t>
  </si>
  <si>
    <t>WBC30-3336U-MES</t>
  </si>
  <si>
    <t>WBC30-3336U-MGR</t>
  </si>
  <si>
    <t>WBC30-3336U-MPE</t>
  </si>
  <si>
    <t>WBC30-3336U-MWH</t>
  </si>
  <si>
    <t>WBC30-3342U-CES</t>
  </si>
  <si>
    <t>WBC30-3342U-CGR</t>
  </si>
  <si>
    <t>WBC30-3342U-CPE</t>
  </si>
  <si>
    <t>WBC30-3342U-CWH</t>
  </si>
  <si>
    <t>WBC30-3342U-MES</t>
  </si>
  <si>
    <t>WBC30-3342U-MGR</t>
  </si>
  <si>
    <t>WBC30-3342U-MPE</t>
  </si>
  <si>
    <t>WBC30-3342U-MWH</t>
  </si>
  <si>
    <t>WDC2430-CES</t>
  </si>
  <si>
    <t>WDC2430-CGR</t>
  </si>
  <si>
    <t>WDC2430-CPE</t>
  </si>
  <si>
    <t>WDC2430-CWH</t>
  </si>
  <si>
    <t>WDC2430-MES</t>
  </si>
  <si>
    <t>WDC2430-MGR</t>
  </si>
  <si>
    <t>WDC2430-MPE</t>
  </si>
  <si>
    <t>WDC2430-MWH</t>
  </si>
  <si>
    <t>WDC2430MI-CES</t>
  </si>
  <si>
    <t>WDC2430MI-CGR</t>
  </si>
  <si>
    <t>WDC2430MI-CPE</t>
  </si>
  <si>
    <t>WDC2430MI-CWH</t>
  </si>
  <si>
    <t>WDC2430MI-MES</t>
  </si>
  <si>
    <t>WDC2430MI-MGR</t>
  </si>
  <si>
    <t>WDC2430MI-MPE</t>
  </si>
  <si>
    <t>WDC2430MI-MWH</t>
  </si>
  <si>
    <t>WDC2436-CES</t>
  </si>
  <si>
    <t>WDC2436-CGR</t>
  </si>
  <si>
    <t>WDC2436-CPE</t>
  </si>
  <si>
    <t>WDC2436-CWH</t>
  </si>
  <si>
    <t>WDC2436-MES</t>
  </si>
  <si>
    <t>WDC2436-MGR</t>
  </si>
  <si>
    <t>WDC2436-MPE</t>
  </si>
  <si>
    <t>WDC2436-MWH</t>
  </si>
  <si>
    <t>WDC2436MI-CES</t>
  </si>
  <si>
    <t>WDC2436MI-CGR</t>
  </si>
  <si>
    <t>WDC2436MI-CPE</t>
  </si>
  <si>
    <t>WDC2436MI-CWH</t>
  </si>
  <si>
    <t>WDC2436MI-MES</t>
  </si>
  <si>
    <t>WDC2436MI-MGR</t>
  </si>
  <si>
    <t>WDC2436MI-MPE</t>
  </si>
  <si>
    <t>WDC2436MI-MWH</t>
  </si>
  <si>
    <t>WDC2442-CES</t>
  </si>
  <si>
    <t>WDC2442-CGR</t>
  </si>
  <si>
    <t>WDC2442-CPE</t>
  </si>
  <si>
    <t>WDC2442-CWH</t>
  </si>
  <si>
    <t>WDC2442-MES</t>
  </si>
  <si>
    <t>WDC2442-MGR</t>
  </si>
  <si>
    <t>WDC2442-MPE</t>
  </si>
  <si>
    <t>WDC2442-MWH</t>
  </si>
  <si>
    <t>WDC2442MI-CES</t>
  </si>
  <si>
    <t>WDC2442MI-CGR</t>
  </si>
  <si>
    <t>WDC2442MI-CPE</t>
  </si>
  <si>
    <t>WDC2442MI-CWH</t>
  </si>
  <si>
    <t>WDC2442MI-MES</t>
  </si>
  <si>
    <t>WDC2442MI-MGR</t>
  </si>
  <si>
    <t>WDC2442MI-MPE</t>
  </si>
  <si>
    <t>WDC2442MI-MWH</t>
  </si>
  <si>
    <t>WDC273615-CES</t>
  </si>
  <si>
    <t>WDC273615-CGR</t>
  </si>
  <si>
    <t>WDC273615-CPE</t>
  </si>
  <si>
    <t>WDC273615-CWH</t>
  </si>
  <si>
    <t>WDC273615-MES</t>
  </si>
  <si>
    <t>WDC273615-MGR</t>
  </si>
  <si>
    <t>WDC273615-MPE</t>
  </si>
  <si>
    <t>WDC273615-MWH</t>
  </si>
  <si>
    <t>WDC273615MI-CES</t>
  </si>
  <si>
    <t>WDC273615MI-CGR</t>
  </si>
  <si>
    <t>WDC273615MI-CPE</t>
  </si>
  <si>
    <t>WDC273615MI-CWH</t>
  </si>
  <si>
    <t>WDC273615MI-MES</t>
  </si>
  <si>
    <t>WDC273615MI-MGR</t>
  </si>
  <si>
    <t>WDC273615MI-MPE</t>
  </si>
  <si>
    <t>WDC273615MI-MWH</t>
  </si>
  <si>
    <t>WDC274215-CES</t>
  </si>
  <si>
    <t>WDC274215-CGR</t>
  </si>
  <si>
    <t>WDC274215-CPE</t>
  </si>
  <si>
    <t>WDC274215-CWH</t>
  </si>
  <si>
    <t>WDC274215-MES</t>
  </si>
  <si>
    <t>WDC274215-MGR</t>
  </si>
  <si>
    <t>WDC274215-MPE</t>
  </si>
  <si>
    <t>WDC274215-MWH</t>
  </si>
  <si>
    <t>WDC274215MI-CES</t>
  </si>
  <si>
    <t>WDC274215MI-CGR</t>
  </si>
  <si>
    <t>WDC274215MI-CPE</t>
  </si>
  <si>
    <t>WDC274215MI-CWH</t>
  </si>
  <si>
    <t>WDC274215MI-MES</t>
  </si>
  <si>
    <t>WDC274215MI-MGR</t>
  </si>
  <si>
    <t>WDC274215MI-MPE</t>
  </si>
  <si>
    <t>WDC274215MI-MWH</t>
  </si>
  <si>
    <t>WEC1230-CES</t>
  </si>
  <si>
    <t>WEC1230-CGR</t>
  </si>
  <si>
    <t>WEC1230-CPE</t>
  </si>
  <si>
    <t>WEC1230-CWH</t>
  </si>
  <si>
    <t>WEC1230-MES</t>
  </si>
  <si>
    <t>WEC1230-MGR</t>
  </si>
  <si>
    <t>WEC1230-MPE</t>
  </si>
  <si>
    <t>WEC1230-MWH</t>
  </si>
  <si>
    <t>WEC1236-CES</t>
  </si>
  <si>
    <t>WEC1236-CGR</t>
  </si>
  <si>
    <t>WEC1236-CPE</t>
  </si>
  <si>
    <t>WEC1236-CWH</t>
  </si>
  <si>
    <t>WEC1236-MES</t>
  </si>
  <si>
    <t>WEC1236-MGR</t>
  </si>
  <si>
    <t>WEC1236-MPE</t>
  </si>
  <si>
    <t>WEC1236-MWH</t>
  </si>
  <si>
    <t>WEC1242-CES</t>
  </si>
  <si>
    <t>WEC1242-CGR</t>
  </si>
  <si>
    <t>WEC1242-CPE</t>
  </si>
  <si>
    <t>WEC1242-CWH</t>
  </si>
  <si>
    <t>WEC1242-MES</t>
  </si>
  <si>
    <t>WEC1242-MGR</t>
  </si>
  <si>
    <t>WEC1242-MPE</t>
  </si>
  <si>
    <t>WEC1242-MWH</t>
  </si>
  <si>
    <t>W3030</t>
  </si>
  <si>
    <t>Added</t>
  </si>
  <si>
    <t>BF3</t>
  </si>
  <si>
    <t>SB30</t>
  </si>
  <si>
    <t>DM8</t>
  </si>
  <si>
    <t>BEP24</t>
  </si>
  <si>
    <t>BF6</t>
  </si>
  <si>
    <t>BM8</t>
  </si>
  <si>
    <t>BUNFOOT</t>
  </si>
  <si>
    <t>CM8</t>
  </si>
  <si>
    <t>CMA8</t>
  </si>
  <si>
    <t>CMC8</t>
  </si>
  <si>
    <t>CORBEL-B</t>
  </si>
  <si>
    <t>CORBEL-LS</t>
  </si>
  <si>
    <t>CORBEL-S</t>
  </si>
  <si>
    <t>DECOLEG</t>
  </si>
  <si>
    <t>DWEP1.5</t>
  </si>
  <si>
    <t>DWEP3</t>
  </si>
  <si>
    <t>DWEP6</t>
  </si>
  <si>
    <t>F330</t>
  </si>
  <si>
    <t>F342</t>
  </si>
  <si>
    <t>F396</t>
  </si>
  <si>
    <t>F630</t>
  </si>
  <si>
    <t>F642</t>
  </si>
  <si>
    <t>F696</t>
  </si>
  <si>
    <t>FB8</t>
  </si>
  <si>
    <t>FF330</t>
  </si>
  <si>
    <t>FF336</t>
  </si>
  <si>
    <t>FF342</t>
  </si>
  <si>
    <t>FF396</t>
  </si>
  <si>
    <t>FO330</t>
  </si>
  <si>
    <t>FO336</t>
  </si>
  <si>
    <t>FO342</t>
  </si>
  <si>
    <t>FO396</t>
  </si>
  <si>
    <t>FO630</t>
  </si>
  <si>
    <t>FO636</t>
  </si>
  <si>
    <t>FO642</t>
  </si>
  <si>
    <t>HBUNFOOT</t>
  </si>
  <si>
    <t>HTFOOT</t>
  </si>
  <si>
    <t>ICM8</t>
  </si>
  <si>
    <t>LRB8</t>
  </si>
  <si>
    <t>LRD8</t>
  </si>
  <si>
    <t>LRS8</t>
  </si>
  <si>
    <t>MWC3018</t>
  </si>
  <si>
    <t>OCM8-135</t>
  </si>
  <si>
    <t>OCM8</t>
  </si>
  <si>
    <t>ORG36</t>
  </si>
  <si>
    <t>PBBH4896</t>
  </si>
  <si>
    <t>PH3696</t>
  </si>
  <si>
    <t>PR3015</t>
  </si>
  <si>
    <t>PV3648</t>
  </si>
  <si>
    <t>PV4896</t>
  </si>
  <si>
    <t>QR8</t>
  </si>
  <si>
    <t>REP24-.75</t>
  </si>
  <si>
    <t>REP24-1.5</t>
  </si>
  <si>
    <t>REP30-.75</t>
  </si>
  <si>
    <t>REP30-1.5</t>
  </si>
  <si>
    <t>RM8</t>
  </si>
  <si>
    <t>SCM8</t>
  </si>
  <si>
    <t>SDECOLEG</t>
  </si>
  <si>
    <t>SHM8</t>
  </si>
  <si>
    <t>TEP96</t>
  </si>
  <si>
    <t>TFOOT</t>
  </si>
  <si>
    <t>TKC8</t>
  </si>
  <si>
    <t>TUKITS</t>
  </si>
  <si>
    <t>TUPEN</t>
  </si>
  <si>
    <t>TUPSTICK</t>
  </si>
  <si>
    <t>VAR36</t>
  </si>
  <si>
    <t>VAR48</t>
  </si>
  <si>
    <t>VSC48</t>
  </si>
  <si>
    <t>WEP1242</t>
  </si>
  <si>
    <t>WEP1542</t>
  </si>
  <si>
    <t>WR3015</t>
  </si>
  <si>
    <t>OVD33P</t>
  </si>
  <si>
    <t>BDEP24</t>
  </si>
  <si>
    <t>WDEP1230</t>
  </si>
  <si>
    <t>WDEP1236</t>
  </si>
  <si>
    <t>WDEP1242</t>
  </si>
  <si>
    <t>B12</t>
  </si>
  <si>
    <t>B15</t>
  </si>
  <si>
    <t>B18</t>
  </si>
  <si>
    <t>B21</t>
  </si>
  <si>
    <t>B24</t>
  </si>
  <si>
    <t>B27</t>
  </si>
  <si>
    <t>B30</t>
  </si>
  <si>
    <t>B33</t>
  </si>
  <si>
    <t>B36</t>
  </si>
  <si>
    <t>B39</t>
  </si>
  <si>
    <t>B42</t>
  </si>
  <si>
    <t>BBC39-42U</t>
  </si>
  <si>
    <t>BBC42-45U</t>
  </si>
  <si>
    <t>BBC45-48U</t>
  </si>
  <si>
    <t>BC33U</t>
  </si>
  <si>
    <t>BC36U</t>
  </si>
  <si>
    <t>BFH09</t>
  </si>
  <si>
    <t>BFH12</t>
  </si>
  <si>
    <t>BFH15</t>
  </si>
  <si>
    <t>BFH18</t>
  </si>
  <si>
    <t>DB12-3</t>
  </si>
  <si>
    <t>DB15-3</t>
  </si>
  <si>
    <t>DB18-3</t>
  </si>
  <si>
    <t>DB21-3</t>
  </si>
  <si>
    <t>DB24-3</t>
  </si>
  <si>
    <t>DB30-2</t>
  </si>
  <si>
    <t>DB30-3</t>
  </si>
  <si>
    <t>DB36-2</t>
  </si>
  <si>
    <t>DB36-3</t>
  </si>
  <si>
    <t>KD30</t>
  </si>
  <si>
    <t>MWB30</t>
  </si>
  <si>
    <t>MWC3036</t>
  </si>
  <si>
    <t>OVD3384</t>
  </si>
  <si>
    <t>OVD3390</t>
  </si>
  <si>
    <t>OVD3396</t>
  </si>
  <si>
    <t>RHAR36</t>
  </si>
  <si>
    <t>RHCL36</t>
  </si>
  <si>
    <t>SAMB15</t>
  </si>
  <si>
    <t>SAMD</t>
  </si>
  <si>
    <t>SAMMB</t>
  </si>
  <si>
    <t>SB33</t>
  </si>
  <si>
    <t>SB36</t>
  </si>
  <si>
    <t>SB39</t>
  </si>
  <si>
    <t>SBF36</t>
  </si>
  <si>
    <t>SBF39</t>
  </si>
  <si>
    <t>SFCD42</t>
  </si>
  <si>
    <t>UP1884</t>
  </si>
  <si>
    <t>UP1890</t>
  </si>
  <si>
    <t>UP1896</t>
  </si>
  <si>
    <t>UP2484</t>
  </si>
  <si>
    <t>UP2490</t>
  </si>
  <si>
    <t>UP2496</t>
  </si>
  <si>
    <t>UP3084</t>
  </si>
  <si>
    <t>UP3090</t>
  </si>
  <si>
    <t>UP3096</t>
  </si>
  <si>
    <t>VB12</t>
  </si>
  <si>
    <t>VB15</t>
  </si>
  <si>
    <t>VB18</t>
  </si>
  <si>
    <t>VBTD36</t>
  </si>
  <si>
    <t>VBTD42</t>
  </si>
  <si>
    <t>VBTD48</t>
  </si>
  <si>
    <t>VCDB60-3</t>
  </si>
  <si>
    <t>VCDB60-6</t>
  </si>
  <si>
    <t>VDB12-3</t>
  </si>
  <si>
    <t>VDB15-3</t>
  </si>
  <si>
    <t>VDB18-3</t>
  </si>
  <si>
    <t>VFH12</t>
  </si>
  <si>
    <t>VSB24</t>
  </si>
  <si>
    <t>VSB27</t>
  </si>
  <si>
    <t>VSB30</t>
  </si>
  <si>
    <t>VSB33</t>
  </si>
  <si>
    <t>VSB36</t>
  </si>
  <si>
    <t>VSB42</t>
  </si>
  <si>
    <t>VSB48</t>
  </si>
  <si>
    <t>W0930</t>
  </si>
  <si>
    <t>W0936</t>
  </si>
  <si>
    <t>W0942</t>
  </si>
  <si>
    <t>W1230</t>
  </si>
  <si>
    <t>W1236</t>
  </si>
  <si>
    <t>W1242</t>
  </si>
  <si>
    <t>W1530</t>
  </si>
  <si>
    <t>W1530MI</t>
  </si>
  <si>
    <t>W1536</t>
  </si>
  <si>
    <t>W1536MI</t>
  </si>
  <si>
    <t>W1542</t>
  </si>
  <si>
    <t>W1542MI</t>
  </si>
  <si>
    <t>W1830</t>
  </si>
  <si>
    <t>W1830MI</t>
  </si>
  <si>
    <t>W1836</t>
  </si>
  <si>
    <t>W1836MI</t>
  </si>
  <si>
    <t>W1842</t>
  </si>
  <si>
    <t>W1842MI</t>
  </si>
  <si>
    <t>W2118</t>
  </si>
  <si>
    <t>W2130</t>
  </si>
  <si>
    <t>W2136</t>
  </si>
  <si>
    <t>W2142</t>
  </si>
  <si>
    <t>W2418</t>
  </si>
  <si>
    <t>W2430</t>
  </si>
  <si>
    <t>W2436</t>
  </si>
  <si>
    <t>W2442</t>
  </si>
  <si>
    <t>W2730</t>
  </si>
  <si>
    <t>W2736</t>
  </si>
  <si>
    <t>W2742</t>
  </si>
  <si>
    <t>W3012</t>
  </si>
  <si>
    <t>W3015</t>
  </si>
  <si>
    <t>W3018</t>
  </si>
  <si>
    <t>W3024</t>
  </si>
  <si>
    <t>W3030MI</t>
  </si>
  <si>
    <t>W3036</t>
  </si>
  <si>
    <t>W3036MI</t>
  </si>
  <si>
    <t>W3042</t>
  </si>
  <si>
    <t>W3042MI</t>
  </si>
  <si>
    <t>W3312</t>
  </si>
  <si>
    <t>W3315</t>
  </si>
  <si>
    <t>W3318</t>
  </si>
  <si>
    <t>W3324</t>
  </si>
  <si>
    <t>W3330</t>
  </si>
  <si>
    <t>W3336</t>
  </si>
  <si>
    <t>W3342</t>
  </si>
  <si>
    <t>W3612</t>
  </si>
  <si>
    <t>W3615</t>
  </si>
  <si>
    <t>W3618</t>
  </si>
  <si>
    <t>W361824</t>
  </si>
  <si>
    <t>W3624</t>
  </si>
  <si>
    <t>W362424</t>
  </si>
  <si>
    <t>W3630</t>
  </si>
  <si>
    <t>W3630MI</t>
  </si>
  <si>
    <t>W3636</t>
  </si>
  <si>
    <t>W3636MI</t>
  </si>
  <si>
    <t>W3642</t>
  </si>
  <si>
    <t>W3642MI</t>
  </si>
  <si>
    <t>W3912</t>
  </si>
  <si>
    <t>W3915</t>
  </si>
  <si>
    <t>W3918</t>
  </si>
  <si>
    <t>W391824</t>
  </si>
  <si>
    <t>W3924</t>
  </si>
  <si>
    <t>W392424</t>
  </si>
  <si>
    <t>W3930</t>
  </si>
  <si>
    <t>W3936</t>
  </si>
  <si>
    <t>W3942</t>
  </si>
  <si>
    <t>W4230</t>
  </si>
  <si>
    <t>W4236</t>
  </si>
  <si>
    <t>W4242</t>
  </si>
  <si>
    <t>WBC30-3330U</t>
  </si>
  <si>
    <t>WBC30-3336U</t>
  </si>
  <si>
    <t>WBC30-3342U</t>
  </si>
  <si>
    <t>WDC2430</t>
  </si>
  <si>
    <t>WDC2430MI</t>
  </si>
  <si>
    <t>WDC2436</t>
  </si>
  <si>
    <t>WDC2436MI</t>
  </si>
  <si>
    <t>WDC2442</t>
  </si>
  <si>
    <t>WDC2442MI</t>
  </si>
  <si>
    <t>WDC273615</t>
  </si>
  <si>
    <t>WDC273615MI</t>
  </si>
  <si>
    <t>WDC274215</t>
  </si>
  <si>
    <t>WDC274215MI</t>
  </si>
  <si>
    <t>WEC1230</t>
  </si>
  <si>
    <t>WEC1236</t>
  </si>
  <si>
    <t>WEC1242</t>
  </si>
  <si>
    <t>Match</t>
  </si>
  <si>
    <t>Description</t>
  </si>
  <si>
    <t>30" x 15" Plate Rack - Pewter</t>
  </si>
  <si>
    <t>Roll out tray - 2 1/2" sides for B15" cabinet</t>
  </si>
  <si>
    <t>Roll out tray - 2 1/2" sides for B18" cabinet</t>
  </si>
  <si>
    <t>Roll out tray - 2 1/2" sides for B21" cabinet</t>
  </si>
  <si>
    <t>Roll out tray - 2 1/2" sides for B24" cabinet</t>
  </si>
  <si>
    <t>Roll out tray - 2 1/2" sides for B27" cabinet</t>
  </si>
  <si>
    <t>Roll out tray - 2 1/2" sides for B30" cabinet</t>
  </si>
  <si>
    <t>Roll out tray - 2 1/2" sides for B33" cabinet</t>
  </si>
  <si>
    <t>Roll out tray - 2 1/2" sides for B36" cabinet</t>
  </si>
  <si>
    <t>28" Diameter Kidney Wire Lazy Susan Set</t>
  </si>
  <si>
    <t>28" Diameter Kidney Plastic Lazy Susan Set</t>
  </si>
  <si>
    <t>28" Diameter Kidney Wood Lazy Susan Set</t>
  </si>
  <si>
    <t>Espresso Touch Up Kit</t>
  </si>
  <si>
    <t>Grey Touch Up Kit</t>
  </si>
  <si>
    <t>White Touch Up Kit</t>
  </si>
  <si>
    <t>Pewter Touch Up Kit</t>
  </si>
  <si>
    <t>Espresso Touch Up Pen</t>
  </si>
  <si>
    <t>Grey Touch Up Pen</t>
  </si>
  <si>
    <t>White Touch Up Pen</t>
  </si>
  <si>
    <t>Pewter Touch Up Pen</t>
  </si>
  <si>
    <t>Espresso Touch Up Putty Stick</t>
  </si>
  <si>
    <t>Grey Touch Up Putty Stick</t>
  </si>
  <si>
    <t>White Touch Up Putty Stick</t>
  </si>
  <si>
    <t>Pewter Touch Up Putty Stick</t>
  </si>
  <si>
    <t>Alternate Finish</t>
  </si>
  <si>
    <t>CMV8-ESP</t>
  </si>
  <si>
    <t>CMV8-PGRY</t>
  </si>
  <si>
    <t>CMV8-PWTR</t>
  </si>
  <si>
    <t>CMV8-PWH</t>
  </si>
  <si>
    <t>Multiplier:</t>
  </si>
  <si>
    <t>Quote</t>
  </si>
  <si>
    <t>Sales Order</t>
  </si>
  <si>
    <t>Multiplier</t>
  </si>
  <si>
    <t>Name:</t>
  </si>
  <si>
    <t>State:</t>
  </si>
  <si>
    <t>City:</t>
  </si>
  <si>
    <t>Zip Code:</t>
  </si>
  <si>
    <t>Phone:</t>
  </si>
  <si>
    <t>Street Address:</t>
  </si>
  <si>
    <t>Shipping Address</t>
  </si>
  <si>
    <t>Required Fields</t>
  </si>
  <si>
    <t>Expiration</t>
  </si>
  <si>
    <t>CMV8</t>
  </si>
  <si>
    <t>Your Information</t>
  </si>
  <si>
    <t>Customer Information</t>
  </si>
  <si>
    <t>Company Name</t>
  </si>
  <si>
    <t>Polar White</t>
  </si>
  <si>
    <t>VL1584-HWH</t>
  </si>
  <si>
    <t>VL1884-HWH</t>
  </si>
  <si>
    <t>VL2484-HWH</t>
  </si>
  <si>
    <t>VL1584-HGR</t>
  </si>
  <si>
    <t>VL1884-HGR</t>
  </si>
  <si>
    <t>VL2484-HGR</t>
  </si>
  <si>
    <t>VL1584-HES</t>
  </si>
  <si>
    <t>VL1884-HES</t>
  </si>
  <si>
    <t>VL2484-HES</t>
  </si>
  <si>
    <t>VL1584-CWH</t>
  </si>
  <si>
    <t>VL1884-CWH</t>
  </si>
  <si>
    <t>VL2484-CWH</t>
  </si>
  <si>
    <t>VL1584-CGR</t>
  </si>
  <si>
    <t>VL1884-CGR</t>
  </si>
  <si>
    <t>VL2484-CGR</t>
  </si>
  <si>
    <t>VL1584-MWH</t>
  </si>
  <si>
    <t>VL1884-MWH</t>
  </si>
  <si>
    <t>VL2484-MWH</t>
  </si>
  <si>
    <t>VL1584-MGR</t>
  </si>
  <si>
    <t>VL1884-MGR</t>
  </si>
  <si>
    <t>VL2484-MGR</t>
  </si>
  <si>
    <t>VL1584-CES</t>
  </si>
  <si>
    <t>VL1884-CES</t>
  </si>
  <si>
    <t>VL2484-CES</t>
  </si>
  <si>
    <t>VL1584-CPE</t>
  </si>
  <si>
    <t>VL1884-CPE</t>
  </si>
  <si>
    <t>VL2484-CPE</t>
  </si>
  <si>
    <t>VL1584-MES</t>
  </si>
  <si>
    <t>VL1884-MES</t>
  </si>
  <si>
    <t>VL2484-MES</t>
  </si>
  <si>
    <t>VL1584-MPE</t>
  </si>
  <si>
    <t>VL1884-MPE</t>
  </si>
  <si>
    <t>VL2484-MPE</t>
  </si>
  <si>
    <t>VDB21-3-HWH</t>
  </si>
  <si>
    <t>VDB21-3-CWH</t>
  </si>
  <si>
    <t>VDB21-3-MWH</t>
  </si>
  <si>
    <t>VDB21-3-HGR</t>
  </si>
  <si>
    <t>VDB21-3-CGR</t>
  </si>
  <si>
    <t>VDB21-3-MGR</t>
  </si>
  <si>
    <t>VDB21-3-HES</t>
  </si>
  <si>
    <t>VDB21-3-CES</t>
  </si>
  <si>
    <t>VDB21-3-MES</t>
  </si>
  <si>
    <t>VDB21-3-CPE</t>
  </si>
  <si>
    <t>VDB21-3-MPE</t>
  </si>
  <si>
    <t>VDB21-3</t>
  </si>
  <si>
    <t>Beaded Back Panel - MDF - Pebble Grey</t>
  </si>
  <si>
    <t>Catalina Base Decorative End Panel - Pebble Grey</t>
  </si>
  <si>
    <t>24" Base End Panel - Pebble Grey</t>
  </si>
  <si>
    <t>24" Base End Panel - MDF - Pebble Grey</t>
  </si>
  <si>
    <t>3" Base Filler - Pebble Grey</t>
  </si>
  <si>
    <t>6" Base Filler - Pebble Grey</t>
  </si>
  <si>
    <t>96" Batten Molding - Pebble Grey</t>
  </si>
  <si>
    <t>48" x 48" Back Panel - MDF - Pebble Grey</t>
  </si>
  <si>
    <t>48" x 96" Back Panel - MDF - Pebble Grey</t>
  </si>
  <si>
    <t>Bunn Foot - Pebble Grey</t>
  </si>
  <si>
    <t>96" Crown Molding - Pebble Grey</t>
  </si>
  <si>
    <t>96" Crown Molding Angled - Pebble Grey</t>
  </si>
  <si>
    <t>96" Crown Molding  Classic - Pebble Grey</t>
  </si>
  <si>
    <t>Corbel - Basic - Pebble Grey</t>
  </si>
  <si>
    <t>Corbel - Large Classic Scroll - Pebble Grey</t>
  </si>
  <si>
    <t>Corbel - Classic Scroll - Pebble Grey</t>
  </si>
  <si>
    <t>96" Dentil Molding - Pebble Grey</t>
  </si>
  <si>
    <t>1-1/2" Dishwasher End Panel - Pebble Grey</t>
  </si>
  <si>
    <t>3" Dishwasher End Panel - Pebble Grey</t>
  </si>
  <si>
    <t>6" Dishwasher End Panel - Pebble Grey</t>
  </si>
  <si>
    <t>3" x 30" Filler - Pebble Grey</t>
  </si>
  <si>
    <t>3" x 42" Filler - Pebble Grey</t>
  </si>
  <si>
    <t>3" x 96" Tall Filler - Pebble Grey</t>
  </si>
  <si>
    <t>6" x 30" Filler - Pebble Grey</t>
  </si>
  <si>
    <t>6" x 42" Filler - Pebble Grey</t>
  </si>
  <si>
    <t>6" x 96" Tall Filler - Pebble Grey</t>
  </si>
  <si>
    <t>96" Furniture Base - Pebble Grey</t>
  </si>
  <si>
    <t>3" x 30" Fluted Filler - Pebble Grey</t>
  </si>
  <si>
    <t>3" x 36" Fluted Filler - Pebble Grey</t>
  </si>
  <si>
    <t>3" x 42" Fluted Filler - Pebble Grey</t>
  </si>
  <si>
    <t>3" x 96" Fluted Filler - Pebble Grey</t>
  </si>
  <si>
    <t>3" x 30" Filler Overlay - Pebble Grey</t>
  </si>
  <si>
    <t>3" x 36" Filler Overlay - Pebble Grey</t>
  </si>
  <si>
    <t>3" x 42" Filler Overlay - Pebble Grey</t>
  </si>
  <si>
    <t>3" x 96" Filler Overlay - Pebble Grey</t>
  </si>
  <si>
    <t>6" x 30" Filler Overlay - Pebble Grey</t>
  </si>
  <si>
    <t>6" x 36" Filler Overlay - Pebble Grey</t>
  </si>
  <si>
    <t>6" x 42" Filler Overlay - Pebble Grey</t>
  </si>
  <si>
    <t>Half Bunn - split vertically - Pebble Grey</t>
  </si>
  <si>
    <t>Half Tapered Foot - split vertically - Pebble Grey</t>
  </si>
  <si>
    <t>96" Inside Corner Molding - Pebble Grey</t>
  </si>
  <si>
    <t>96" Light Rail Bull Nose - Pebble Grey</t>
  </si>
  <si>
    <t>96" Light Rail Decorative - Pebble Grey</t>
  </si>
  <si>
    <t>96" Light Rail Standard - Pebble Grey</t>
  </si>
  <si>
    <t>30" x 18" Microwave Wall Cabinet - Pebble Grey</t>
  </si>
  <si>
    <t>96" Outside Corner Molding - 135 degree angle - Pebble Grey</t>
  </si>
  <si>
    <t>96" Outside Corner Molding - Pebble Grey</t>
  </si>
  <si>
    <t>36" Slotted Organizer - Pebble Grey</t>
  </si>
  <si>
    <t>36" x 96" Back Panel - Horizontal Grain - Pebble Grey</t>
  </si>
  <si>
    <t>30" x 15" Plate Rack - Pebble Grey</t>
  </si>
  <si>
    <t>36" x 48" Back Panel - Vertical Grain - Pebble Grey</t>
  </si>
  <si>
    <t>48" x 96" Back Panel - Vertical Grain - Pebble Grey</t>
  </si>
  <si>
    <t>96" Quarter Round - Pebble Grey</t>
  </si>
  <si>
    <t>24" x 3/4" Deep Refrigerator End Panel - Pebble Grey</t>
  </si>
  <si>
    <t>24" x 1/2" Refrigerator End Panel - Pebble Grey</t>
  </si>
  <si>
    <t>30" x 3/4" Refrigerator End Panel - Pebble Grey</t>
  </si>
  <si>
    <t>30" x 1/2" Refrigerator End Panel - Pebble Grey</t>
  </si>
  <si>
    <t>96" Rope Molding - Pebble Grey</t>
  </si>
  <si>
    <t>96" Scribe Molding - Pebble Grey</t>
  </si>
  <si>
    <t>Split Decorative Leg - Pebble Grey</t>
  </si>
  <si>
    <t>96" Shoe Molding - Pebble Grey</t>
  </si>
  <si>
    <t>96" Tall End Panel - Pebble Grey</t>
  </si>
  <si>
    <t>96" Tall End Panel - MDF - Pebble Grey</t>
  </si>
  <si>
    <t>Tapered Foot - Pebble Grey</t>
  </si>
  <si>
    <t>96" Toe-Kick Cover - Pebble Grey</t>
  </si>
  <si>
    <t>96" Toe-Kick Cover - MDF - Pebble Grey</t>
  </si>
  <si>
    <t>36" Valance Arched - Pebble Grey</t>
  </si>
  <si>
    <t>48" Valance Arched - Pebble Grey</t>
  </si>
  <si>
    <t>48" Valance Scalloped - Pebble Grey</t>
  </si>
  <si>
    <t>30" High - Catalina Wall Decorative End Panel - Pebble Grey</t>
  </si>
  <si>
    <t>30" High - Hatteras Wall Decorative End Panel - Pebble Grey</t>
  </si>
  <si>
    <t>30" High - Maui Wall Decorative End Panel - Pebble Grey</t>
  </si>
  <si>
    <t>36" High - Catalina Wall Decorative End Panel - Pebble Grey</t>
  </si>
  <si>
    <t>36" High - Hatteras Wall Decorative End Panel - Pebble Grey</t>
  </si>
  <si>
    <t>36" High - Maui Wall Decorative End Panel - Pebble Grey</t>
  </si>
  <si>
    <t>42" High - Catalina Wall Decorative End Panel - Pebble Grey</t>
  </si>
  <si>
    <t>42" High - Hatteras Wall Decorative End Panel - Pebble Grey</t>
  </si>
  <si>
    <t>42" High - Maui Wall Decorative End Panel - Pebble Grey</t>
  </si>
  <si>
    <t>12" x 42" Wall End Panel - Pebble Grey</t>
  </si>
  <si>
    <t>12" x 42" Wall End Panel - MDF - Pebble Grey</t>
  </si>
  <si>
    <t>15" x 42" Wall End Panel - Pebble Grey</t>
  </si>
  <si>
    <t>15" x 42" Wall End Panel - MDF - Pebble Grey</t>
  </si>
  <si>
    <t>30" x 15" Wine Rack - Pebble Grey</t>
  </si>
  <si>
    <t>12" Base Cabinet - Hatteras - Pebble Grey</t>
  </si>
  <si>
    <t>15" Base Cabinet - Hatteras - Pebble Grey</t>
  </si>
  <si>
    <t>18" Base Cabinet - Hatteras - Pebble Grey</t>
  </si>
  <si>
    <t>21" Base Cabinet - Hatteras - Pebble Grey</t>
  </si>
  <si>
    <t>24" Base Cabinet - Hatteras - Pebble Grey</t>
  </si>
  <si>
    <t>27" Base Cabinet - Hatteras - Pebble Grey</t>
  </si>
  <si>
    <t>30" Base Cabinet - Hatteras - Pebble Grey</t>
  </si>
  <si>
    <t>33" Base Cabinet - Hatteras - Pebble Grey</t>
  </si>
  <si>
    <t>36" Base Cabinet - Hatteras - Pebble Grey</t>
  </si>
  <si>
    <t>39" Base Cabinet - Hatteras - Pebble Grey</t>
  </si>
  <si>
    <t>42" Base Cabinet - Hatteras - Pebble Grey</t>
  </si>
  <si>
    <t>39"- 42" Universal Blind Base Cabinet - Hatteras - Pebble Grey</t>
  </si>
  <si>
    <t>42"- 45" Universal Blind Base Cabinet - Hatteras - Pebble Grey</t>
  </si>
  <si>
    <t>45"- 48" Universal Blind Base Cabinet - Hatteras - Pebble Grey</t>
  </si>
  <si>
    <t>33" Universal Base Corner Cabinet - Hatteras - Pebble Grey</t>
  </si>
  <si>
    <t>36" Universal Base Corner Cabinet - Hatteras - Pebble Grey</t>
  </si>
  <si>
    <t>9" Base Full Height - Hatteras - Pebble Grey</t>
  </si>
  <si>
    <t>12" Base Full Height - Hatteras - Pebble Grey</t>
  </si>
  <si>
    <t>15" Base Full Height - Hatteras - Pebble Grey</t>
  </si>
  <si>
    <t>18" Base Full Height - Hatteras - Pebble Grey</t>
  </si>
  <si>
    <t>12" Three Drawer Base - Hatteras - Pebble Grey</t>
  </si>
  <si>
    <t>15" Three Drawer Base - Hatteras - Pebble Grey</t>
  </si>
  <si>
    <t>18" Three Drawer Base - Hatteras - Pebble Grey</t>
  </si>
  <si>
    <t>21" Three Drawer Base - Hatteras - Pebble Grey</t>
  </si>
  <si>
    <t>24" Three Drawer Base - Hatteras - Pebble Grey</t>
  </si>
  <si>
    <t>30" Two Drawer Base - Hatteras - Pebble Grey</t>
  </si>
  <si>
    <t>30" Three Drawer Base - Hatteras - Pebble Grey</t>
  </si>
  <si>
    <t>36" Two Drawer Base - Hatteras - Pebble Grey</t>
  </si>
  <si>
    <t>36" Three Drawer Base - Hatteras - Pebble Grey</t>
  </si>
  <si>
    <t>30" Knee Drawer - Hatteras - Pebble Grey</t>
  </si>
  <si>
    <t>30" Microwave Base - Hatteras - Pebble Grey</t>
  </si>
  <si>
    <t>30" x 36" Microwave Wall - Hatteras - Pebble Grey</t>
  </si>
  <si>
    <t>33" x 84" Double Oven - Hatteras - Pebble Grey</t>
  </si>
  <si>
    <t>33" x 90" Double Oven - Hatteras - Pebble Grey</t>
  </si>
  <si>
    <t>33" x 96" Double Oven - Hatteras - Pebble Grey</t>
  </si>
  <si>
    <t>15" Sample Base Front - Hatteras - Pebble Grey</t>
  </si>
  <si>
    <t>Sample Door - Hatteras - Pebble Grey</t>
  </si>
  <si>
    <t>30" Sink Base - Hatteras - Pebble Grey</t>
  </si>
  <si>
    <t>33" Sink Base - Hatteras - Pebble Grey</t>
  </si>
  <si>
    <t>36" Sink Base - Hatteras - Pebble Grey</t>
  </si>
  <si>
    <t>39" Sink Base - Hatteras - Pebble Grey</t>
  </si>
  <si>
    <t>36" Sink Base Farm - Hatteras - Pebble Grey</t>
  </si>
  <si>
    <t>39" Sink Base Farm - Hatteras - Pebble Grey</t>
  </si>
  <si>
    <t>26-1/2" Sink Front Corner Diagonal - Hatteras - Pebble Grey</t>
  </si>
  <si>
    <t>18" x 84" Utility Pantry - Hatteras - Pebble Grey</t>
  </si>
  <si>
    <t>18" x 90" Utility Pantry - Hatteras - Pebble Grey</t>
  </si>
  <si>
    <t>18" x 96" Utility Pantry - Hatteras - Pebble Grey</t>
  </si>
  <si>
    <t>24" x 84" Utility Pantry - Hatteras - Pebble Grey</t>
  </si>
  <si>
    <t>24" x 90" Utility Pantry - Hatteras - Pebble Grey</t>
  </si>
  <si>
    <t>24" x 96" Utility Pantry - Hatteras - Pebble Grey</t>
  </si>
  <si>
    <t>30" x 84" Utility Pantry - Hatteras - Pebble Grey</t>
  </si>
  <si>
    <t>30" x 90" Utility Pantry - Hatteras - Pebble Grey</t>
  </si>
  <si>
    <t>30" x 96" Utility Pantry - Hatteras - Pebble Grey</t>
  </si>
  <si>
    <t>12" Vanity Base - Hatteras - Pebble Grey</t>
  </si>
  <si>
    <t>15" Vanity Base - Hatteras - Pebble Grey</t>
  </si>
  <si>
    <t>18" Vanity Base - Hatteras - Pebble Grey</t>
  </si>
  <si>
    <t>36" Vanity Base Top Drawers - Hatteras - Pebble Grey</t>
  </si>
  <si>
    <t>42" Vanity Base Top Drawers - Hatteras - Pebble Grey</t>
  </si>
  <si>
    <t>48" Vanity Base Top Drawers - Hatteras - Pebble Grey</t>
  </si>
  <si>
    <t>60" Vanity Combo Sink Three Drawer - Hatteras - Pebble Grey</t>
  </si>
  <si>
    <t>60" Vanity Combo Sink Six Drawer - Hatteras - Pebble Grey</t>
  </si>
  <si>
    <t>12" Vanity Three Drawer Base - Hatteras - Pebble Grey</t>
  </si>
  <si>
    <t>15" Vanity Three Drawer Base - Hatteras - Pebble Grey</t>
  </si>
  <si>
    <t>18" Vanity Three Drawer Base - Hatteras - Pebble Grey</t>
  </si>
  <si>
    <t>12" Vanity Full Height - Hatteras - Pebble Grey</t>
  </si>
  <si>
    <t>24" Vanity Sink Base - Hatteras - Pebble Grey</t>
  </si>
  <si>
    <t>27" Vanity Sink Base - Hatteras - Pebble Grey</t>
  </si>
  <si>
    <t>30" Vanity Sink Base - Hatteras - Pebble Grey</t>
  </si>
  <si>
    <t>33" Vanity Sink Base - Hatteras - Pebble Grey</t>
  </si>
  <si>
    <t>36" Vanity Sink Base - Hatteras - Pebble Grey</t>
  </si>
  <si>
    <t>42" Vanity Sink Base - Hatteras - Pebble Grey</t>
  </si>
  <si>
    <t>48" Vanity Sink Base - Hatteras - Pebble Grey</t>
  </si>
  <si>
    <t>9" x 30" Wall Cabinet - Hatteras - Pebble Grey</t>
  </si>
  <si>
    <t>9" x 36" Wall Cabinet - Hatteras - Pebble Grey</t>
  </si>
  <si>
    <t>9" x 42" Wall Cabinet - Hatteras - Pebble Grey</t>
  </si>
  <si>
    <t>12" x 30" Wall Cabinet - Hatteras - Pebble Grey</t>
  </si>
  <si>
    <t>12" x 36" Wall Cabinet - Hatteras - Pebble Grey</t>
  </si>
  <si>
    <t>12" x 42" Wall Cabinet - Hatteras - Pebble Grey</t>
  </si>
  <si>
    <t>15" x 30" Wall Cabinet - Hatteras - Pebble Grey</t>
  </si>
  <si>
    <t>15" x 36" Wall Cabinet - Hatteras - Pebble Grey</t>
  </si>
  <si>
    <t>15" x 42" Wall Cabinet - Hatteras - Pebble Grey</t>
  </si>
  <si>
    <t>18" x 30" Wall Cabinet - Hatteras - Pebble Grey</t>
  </si>
  <si>
    <t>18" x 36" Wall Cabinet - Hatteras - Pebble Grey</t>
  </si>
  <si>
    <t>18" x 42" Wall Cabinet - Hatteras - Pebble Grey</t>
  </si>
  <si>
    <t>21" x 18" Wall Cabinet - Hatteras - Pebble Grey</t>
  </si>
  <si>
    <t>21" x 30" Wall Cabinet - Hatteras - Pebble Grey</t>
  </si>
  <si>
    <t>21" x 36" Wall Cabinet - Hatteras - Pebble Grey</t>
  </si>
  <si>
    <t>21" x 42" Wall Cabinet - Hatteras - Pebble Grey</t>
  </si>
  <si>
    <t>24" x 18" Wall Cabinet - Hatteras - Pebble Grey</t>
  </si>
  <si>
    <t>24" x 30" Wall Cabinet - Hatteras - Pebble Grey</t>
  </si>
  <si>
    <t>24" x 36" Wall Cabinet - Hatteras - Pebble Grey</t>
  </si>
  <si>
    <t>24" x 42" Wall Cabinet - Hatteras - Pebble Grey</t>
  </si>
  <si>
    <t>27" x 30" Wall Cabinet - Hatteras - Pebble Grey</t>
  </si>
  <si>
    <t>27" x 36" Wall Cabinet - Hatteras - Pebble Grey</t>
  </si>
  <si>
    <t>27" x 42" Wall Cabinet - Hatteras - Pebble Grey</t>
  </si>
  <si>
    <t>30" x 12" Wall Cabinet - Hatteras - Pebble Grey</t>
  </si>
  <si>
    <t>30" x 15" Wall Cabinet - Hatteras - Pebble Grey</t>
  </si>
  <si>
    <t>30" x 18" Wall Cabinet - Hatteras - Pebble Grey</t>
  </si>
  <si>
    <t>30" x 24" Wall Cabinet - Hatteras - Pebble Grey</t>
  </si>
  <si>
    <t>30" x 30" Wall Cabinet - Hatteras - Pebble Grey</t>
  </si>
  <si>
    <t>30" x 36" Wall Cabinet - Hatteras - Pebble Grey</t>
  </si>
  <si>
    <t>30" x 42" Wall Cabinet - Hatteras - Pebble Grey</t>
  </si>
  <si>
    <t>33" x 12" Wall Cabinet - Hatteras - Pebble Grey</t>
  </si>
  <si>
    <t>33" x 15" Wall Cabinet - Hatteras - Pebble Grey</t>
  </si>
  <si>
    <t>33" x 18" Wall Cabinet - Hatteras - Pebble Grey</t>
  </si>
  <si>
    <t>33" x 24" Wall Cabinet - Hatteras - Pebble Grey</t>
  </si>
  <si>
    <t>33" x 30" Wall Cabinet - Hatteras - Pebble Grey</t>
  </si>
  <si>
    <t>33" x 36" Wall Cabinet - Hatteras - Pebble Grey</t>
  </si>
  <si>
    <t>33" x 42" Wall Cabinet - Hatteras - Pebble Grey</t>
  </si>
  <si>
    <t>36" x 12" Wall Cabinet - Hatteras - Pebble Grey</t>
  </si>
  <si>
    <t>36" x 15" Wall Cabinet - Hatteras - Pebble Grey</t>
  </si>
  <si>
    <t>36" x 18" Wall Cabinet - Hatteras - Pebble Grey</t>
  </si>
  <si>
    <t>36" x 18" x 24" Deep Wall Cabinet - Hatteras - Pebble Grey</t>
  </si>
  <si>
    <t>36" x 24" Wall Cabinet - Hatteras - Pebble Grey</t>
  </si>
  <si>
    <t>36" x 24" x 24" Deep Wall Cabinet - Hatteras - Pebble Grey</t>
  </si>
  <si>
    <t>36" x 30" Wall Cabinet - Hatteras - Pebble Grey</t>
  </si>
  <si>
    <t>36" x 36" Wall Cabinet - Hatteras - Pebble Grey</t>
  </si>
  <si>
    <t>36" x 42" Wall Cabinet - Hatteras - Pebble Grey</t>
  </si>
  <si>
    <t>39" x 12" Wall Cabinet - Hatteras - Pebble Grey</t>
  </si>
  <si>
    <t>39" x 15" Wall Cabinet - Hatteras - Pebble Grey</t>
  </si>
  <si>
    <t>39" x 18" Wall Cabinet - Hatteras - Pebble Grey</t>
  </si>
  <si>
    <t>39" x 18" x 24" Deep Wall Cabinet - Hatteras - Pebble Grey</t>
  </si>
  <si>
    <t>39" x 24" Wall Cabinet - Hatteras - Pebble Grey</t>
  </si>
  <si>
    <t>39" x 24" x 24" Deep Wall Cabinet - Hatteras - Pebble Grey</t>
  </si>
  <si>
    <t>39" x 30" Wall Cabinet - Hatteras - Pebble Grey</t>
  </si>
  <si>
    <t>39" x 36" Wall Cabinet - Hatteras - Pebble Grey</t>
  </si>
  <si>
    <t>39" x 42" Wall Cabinet - Hatteras - Pebble Grey</t>
  </si>
  <si>
    <t>42" x 30" Wall Cabinet - Hatteras - Pebble Grey</t>
  </si>
  <si>
    <t>42" x 36" Wall Cabinet - Hatteras - Pebble Grey</t>
  </si>
  <si>
    <t>42" x 42" Wall Cabinet - Hatteras - Pebble Grey</t>
  </si>
  <si>
    <t>30" x 30" Universal Wall Blind Cabinet - Hatteras - Pebble Grey</t>
  </si>
  <si>
    <t>30" x 36" Universal Wall Blind Cabinet - Hatteras - Pebble Grey</t>
  </si>
  <si>
    <t>30" x 42" Universal Wall Blind Cabinet - Hatteras - Pebble Grey</t>
  </si>
  <si>
    <t>24" x 30" Wall Diagonal Cabinet - Hatteras - Pebble Grey</t>
  </si>
  <si>
    <t>24" x 36" Wall Diagonal Cabinet - Hatteras - Pebble Grey</t>
  </si>
  <si>
    <t>24" x 42" Wall Diagonal Cabinet - Hatteras - Pebble Grey</t>
  </si>
  <si>
    <t>27" x 36" x 15" Wall Diagonal Cabinet - Hatteras - Pebble Grey</t>
  </si>
  <si>
    <t>27" x 42" x 15" Wall Diagonal Cabinet - Hatteras - Pebble Grey</t>
  </si>
  <si>
    <t>12" x 30" Wall End Cabinet - Hatteras - Pebble Grey</t>
  </si>
  <si>
    <t>12" x 36" Wall End Cabinet - Hatteras - Pebble Grey</t>
  </si>
  <si>
    <t>12" x 42" Wall End Cabinet - Hatteras - Pebble Grey</t>
  </si>
  <si>
    <t>12" Base Cabinet - Catalina - Pebble Grey</t>
  </si>
  <si>
    <t>12" Base Cabinet - Maui - Pebble Grey</t>
  </si>
  <si>
    <t>15" Base Cabinet - Catalina - Pebble Grey</t>
  </si>
  <si>
    <t>15" Base Cabinet - Maui - Pebble Grey</t>
  </si>
  <si>
    <t>18" Base Cabinet - Catalina - Pebble Grey</t>
  </si>
  <si>
    <t>18" Base Cabinet - Maui - Pebble Grey</t>
  </si>
  <si>
    <t>21" Base Cabinet - Catalina - Pebble Grey</t>
  </si>
  <si>
    <t>21" Base Cabinet - Maui - Pebble Grey</t>
  </si>
  <si>
    <t>24" Base Cabinet - Catalina - Pebble Grey</t>
  </si>
  <si>
    <t>24" Base Cabinet - Maui - Pebble Grey</t>
  </si>
  <si>
    <t>27" Base Cabinet - Catalina - Pebble Grey</t>
  </si>
  <si>
    <t>27" Base Cabinet - Maui - Pebble Grey</t>
  </si>
  <si>
    <t>30" Base Cabinet - Catalina - Pebble Grey</t>
  </si>
  <si>
    <t>30" Base Cabinet - Maui - Pebble Grey</t>
  </si>
  <si>
    <t>33" Base Cabinet - Catalina - Pebble Grey</t>
  </si>
  <si>
    <t>33" Base Cabinet - Maui - Pebble Grey</t>
  </si>
  <si>
    <t>36" Base Cabinet - Catalina - Pebble Grey</t>
  </si>
  <si>
    <t>36" Base Cabinet - Maui - Pebble Grey</t>
  </si>
  <si>
    <t>39" Base Cabinet - Catalina - Pebble Grey</t>
  </si>
  <si>
    <t>39" Base Cabinet - Maui - Pebble Grey</t>
  </si>
  <si>
    <t>42" Base Cabinet - Catalina - Pebble Grey</t>
  </si>
  <si>
    <t>42" Base Cabinet - Maui - Pebble Grey</t>
  </si>
  <si>
    <t>39"- 42" Universal Blind Base Cabinet - Catalina - Pebble Grey</t>
  </si>
  <si>
    <t>39"- 42" Universal Blind Base Cabinet - Maui - Pebble Grey</t>
  </si>
  <si>
    <t>42"- 45" Universal Blind Base Cabinet - Catalina - Pebble Grey</t>
  </si>
  <si>
    <t>42"- 45" Universal Blind Base Cabinet - Maui - Pebble Grey</t>
  </si>
  <si>
    <t>45"- 48" Universal Blind Base Cabinet - Catalina - Pebble Grey</t>
  </si>
  <si>
    <t>45"- 48" Universal Blind Base Cabinet - Maui - Pebble Grey</t>
  </si>
  <si>
    <t>33" Universal Base Corner Cabinet - Catalina - Pebble Grey</t>
  </si>
  <si>
    <t>33" Universal Base Corner Cabinet - Maui - Pebble Grey</t>
  </si>
  <si>
    <t>36" Universal Base Corner Cabinet - Catalina - Pebble Grey</t>
  </si>
  <si>
    <t>36" Universal Base Corner Cabinet - Maui - Pebble Grey</t>
  </si>
  <si>
    <t>Maui Base Decorative End Panels - Pebble Grey</t>
  </si>
  <si>
    <t>9" Base Full Height - Catalina - Pebble Grey</t>
  </si>
  <si>
    <t>9" Base Full Height - Maui - Pebble Grey</t>
  </si>
  <si>
    <t>12" Base Full Height - Catalina - Pebble Grey</t>
  </si>
  <si>
    <t>12" Base Full Height - Maui - Pebble Grey</t>
  </si>
  <si>
    <t>15" Base Full Height - Catalina - Pebble Grey</t>
  </si>
  <si>
    <t>15" Base Full Height - Maui - Pebble Grey</t>
  </si>
  <si>
    <t>18" Base Full Height - Catalina - Pebble Grey</t>
  </si>
  <si>
    <t>18" Base Full Height - Maui - Pebble Grey</t>
  </si>
  <si>
    <t>12" Three Drawer Base - Catalina - Pebble Grey</t>
  </si>
  <si>
    <t>12" Three Drawer Base - Maui - Pebble Grey</t>
  </si>
  <si>
    <t>15" Three Drawer Base - Catalina - Pebble Grey</t>
  </si>
  <si>
    <t>15" Three Drawer Base - Maui - Pebble Grey</t>
  </si>
  <si>
    <t>18" Three Drawer Base - Catalina - Pebble Grey</t>
  </si>
  <si>
    <t>18" Three Drawer Base - Maui - Pebble Grey</t>
  </si>
  <si>
    <t>21" Three Drawer Base - Catalina - Pebble Grey</t>
  </si>
  <si>
    <t>21" Three Drawer Base - Maui - Pebble Grey</t>
  </si>
  <si>
    <t>24" Three Drawer Base - Catalina - Pebble Grey</t>
  </si>
  <si>
    <t>24" Three Drawer Base - Maui - Pebble Grey</t>
  </si>
  <si>
    <t>30" Two Drawer Base - Catalina - Pebble Grey</t>
  </si>
  <si>
    <t>30" Two Drawer Base - Maui - Pebble Grey</t>
  </si>
  <si>
    <t>30" Three Drawer Base - Catalina - Pebble Grey</t>
  </si>
  <si>
    <t>30" Three Drawer Base - Maui - Pebble Grey</t>
  </si>
  <si>
    <t>36" Two Drawer Base - Catalina - Pebble Grey</t>
  </si>
  <si>
    <t>36" Two Drawer Base - Maui - Pebble Grey</t>
  </si>
  <si>
    <t>36" Three Drawer Base - Catalina - Pebble Grey</t>
  </si>
  <si>
    <t>36" Three Drawer Base - Maui - Pebble Grey</t>
  </si>
  <si>
    <t>30" Knee Drawer - Catalina - Pebble Grey</t>
  </si>
  <si>
    <t>30" Knee Drawer - Maui - Pebble Grey</t>
  </si>
  <si>
    <t>30" Microwave Base - Catalina - Pebble Grey</t>
  </si>
  <si>
    <t>30" Microwave Base - Maui - Pebble Grey</t>
  </si>
  <si>
    <t>30" x 36" Microwave Wall - Catalina - Pebble Grey</t>
  </si>
  <si>
    <t>30" x 36" Microwave Wall - Maui - Pebble Grey</t>
  </si>
  <si>
    <t>33" x 84" Double Oven - Catalina - Pebble Grey</t>
  </si>
  <si>
    <t>33" x 84" Double Oven - Maui - Pebble Grey</t>
  </si>
  <si>
    <t>33" x 90" Double Oven - Catalina - Pebble Grey</t>
  </si>
  <si>
    <t>33" x 90" Double Oven - Maui - Pebble Grey</t>
  </si>
  <si>
    <t>33" x 96" Double Oven - Catalina - Pebble Grey</t>
  </si>
  <si>
    <t>33" x 96" Double Oven - Maui - Pebble Grey</t>
  </si>
  <si>
    <t>Double Oven Panel Overlay - Pebble Grey</t>
  </si>
  <si>
    <t>36" Arched Range Hood - Catalina - Pebble Grey</t>
  </si>
  <si>
    <t>36" Arched Range Hood - Maui - Pebble Grey</t>
  </si>
  <si>
    <t>36" Classic Range Hood - Catalina - Pebble Grey</t>
  </si>
  <si>
    <t>36" Classic Range Hood - Maui - Pebble Grey</t>
  </si>
  <si>
    <t>15" Sample Base Front - Catalina - Pebble Grey</t>
  </si>
  <si>
    <t>15" Sample Base Front - Maui - Pebble Grey</t>
  </si>
  <si>
    <t>Sample Door - Catalina - Pebble Grey</t>
  </si>
  <si>
    <t>Sample Door - Maui - Pebble Grey</t>
  </si>
  <si>
    <t>12" Sample Mini Base - Catalina - Pebble Grey</t>
  </si>
  <si>
    <t>12" Sample Mini Base - Maui - Pebble Grey</t>
  </si>
  <si>
    <t>30" Sink Base - Catalina - Pebble Grey</t>
  </si>
  <si>
    <t>30" Sink Base - Maui - Pebble Grey</t>
  </si>
  <si>
    <t>33" Sink Base - Catalina - Pebble Grey</t>
  </si>
  <si>
    <t>33" Sink Base - Maui - Pebble Grey</t>
  </si>
  <si>
    <t>36" Sink Base - Catalina - Pebble Grey</t>
  </si>
  <si>
    <t>36" Sink Base - Maui - Pebble Grey</t>
  </si>
  <si>
    <t>39" Sink Base - Catalina - Pebble Grey</t>
  </si>
  <si>
    <t>39" Sink Base - Maui - Pebble Grey</t>
  </si>
  <si>
    <t>36" Sink Base Farm - Catalina - Pebble Grey</t>
  </si>
  <si>
    <t>36" Sink Base Farm - Maui - Pebble Grey</t>
  </si>
  <si>
    <t>39" Sink Base Farm - Catalina - Pebble Grey</t>
  </si>
  <si>
    <t>39" Sink Base Farm - Maui - Pebble Grey</t>
  </si>
  <si>
    <t>26-1/2" Sink Front Corner Diagonal - Catalina - Pebble Grey</t>
  </si>
  <si>
    <t>26-1/2" Sink Front Corner Diagonal - Maui - Pebble Grey</t>
  </si>
  <si>
    <t>18" x 84" Utility Pantry - Catalina - Pebble Grey</t>
  </si>
  <si>
    <t>18" x 84" Utility Pantry - Maui - Pebble Grey</t>
  </si>
  <si>
    <t>18" x 90" Utility Pantry - Catalina - Pebble Grey</t>
  </si>
  <si>
    <t>18" x 90" Utility Pantry - Maui - Pebble Grey</t>
  </si>
  <si>
    <t>18" x 96" Utility Pantry - Catalina - Pebble Grey</t>
  </si>
  <si>
    <t>18" x 96" Utility Pantry - Maui - Pebble Grey</t>
  </si>
  <si>
    <t>24" x 84" Utility Pantry - Catalina - Pebble Grey</t>
  </si>
  <si>
    <t>24" x 84" Utility Pantry - Maui - Pebble Grey</t>
  </si>
  <si>
    <t>24" x 90" Utility Pantry - Catalina - Pebble Grey</t>
  </si>
  <si>
    <t>24" x 90" Utility Pantry - Maui - Pebble Grey</t>
  </si>
  <si>
    <t>24" x 96" Utility Pantry - Catalina - Pebble Grey</t>
  </si>
  <si>
    <t>24" x 96" Utility Pantry - Maui - Pebble Grey</t>
  </si>
  <si>
    <t>30" x 84" Utility Pantry - Catalina - Pebble Grey</t>
  </si>
  <si>
    <t>30" x 84" Utility Pantry - Maui - Pebble Grey</t>
  </si>
  <si>
    <t>30" x 90" Utility Pantry - Catalina - Pebble Grey</t>
  </si>
  <si>
    <t>30" x 90" Utility Pantry - Maui - Pebble Grey</t>
  </si>
  <si>
    <t>30" x 96" Utility Pantry - Catalina - Pebble Grey</t>
  </si>
  <si>
    <t>30" x 96" Utility Pantry - Maui - Pebble Grey</t>
  </si>
  <si>
    <t>12" Vanity Base - Catalina - Pebble Grey</t>
  </si>
  <si>
    <t>12" Vanity Base - Maui - Pebble Grey</t>
  </si>
  <si>
    <t>15" Vanity Base - Catalina - Pebble Grey</t>
  </si>
  <si>
    <t>15" Vanity Base - Maui - Pebble Grey</t>
  </si>
  <si>
    <t>18" Vanity Base - Catalina - Pebble Grey</t>
  </si>
  <si>
    <t>18" Vanity Base - Maui - Pebble Grey</t>
  </si>
  <si>
    <t>36" Vanity Base Top Drawers - Catalina - Pebble Grey</t>
  </si>
  <si>
    <t>36" Vanity Base Top Drawers - Maui - Pebble Grey</t>
  </si>
  <si>
    <t>42" Vanity Base Top Drawers - Catalina - Pebble Grey</t>
  </si>
  <si>
    <t>42" Vanity Base Top Drawers - Maui - Pebble Grey</t>
  </si>
  <si>
    <t>48" Vanity Base Top Drawers - Catalina - Pebble Grey</t>
  </si>
  <si>
    <t>48" Vanity Base Top Drawers - Maui - Pebble Grey</t>
  </si>
  <si>
    <t>60" Vanity Combo Sink Three Drawer - Catalina - Pebble Grey</t>
  </si>
  <si>
    <t>60" Vanity Combo Sink Three Drawer - Maui - Pebble Grey</t>
  </si>
  <si>
    <t>60" Vanity Combo Sink Six Drawer - Catalina - Pebble Grey</t>
  </si>
  <si>
    <t>60" Vanity Combo Sink Six Drawer - Maui - Pebble Grey</t>
  </si>
  <si>
    <t>12" Vanity Three Drawer Base - Catalina - Pebble Grey</t>
  </si>
  <si>
    <t>12" Vanity Three Drawer Base - Maui - Pebble Grey</t>
  </si>
  <si>
    <t>15" Vanity Three Drawer Base - Catalina - Pebble Grey</t>
  </si>
  <si>
    <t>15" Vanity Three Drawer Base - Maui - Pebble Grey</t>
  </si>
  <si>
    <t>18" Vanity Three Drawer Base - Catalina - Pebble Grey</t>
  </si>
  <si>
    <t>18" Vanity Three Drawer Base - Maui - Pebble Grey</t>
  </si>
  <si>
    <t>12" Vanity Full Height - Catalina - Pebble Grey</t>
  </si>
  <si>
    <t>12" Vanity Full Height - Maui - Pebble Grey</t>
  </si>
  <si>
    <t>24" Vanity Sink Base - Catalina - Pebble Grey</t>
  </si>
  <si>
    <t>24" Vanity Sink Base - Maui - Pebble Grey</t>
  </si>
  <si>
    <t>27" Vanity Sink Base - Catalina - Pebble Grey</t>
  </si>
  <si>
    <t>27" Vanity Sink Base - Maui - Pebble Grey</t>
  </si>
  <si>
    <t>30" Vanity Sink Base - Catalina - Pebble Grey</t>
  </si>
  <si>
    <t>30" Vanity Sink Base - Maui - Pebble Grey</t>
  </si>
  <si>
    <t>33" Vanity Sink Base - Catalina - Pebble Grey</t>
  </si>
  <si>
    <t>33" Vanity Sink Base - Maui - Pebble Grey</t>
  </si>
  <si>
    <t>36" Vanity Sink Base - Catalina - Pebble Grey</t>
  </si>
  <si>
    <t>36" Vanity Sink Base - Maui - Pebble Grey</t>
  </si>
  <si>
    <t>42" Vanity Sink Base - Catalina - Pebble Grey</t>
  </si>
  <si>
    <t>42" Vanity Sink Base - Maui - Pebble Grey</t>
  </si>
  <si>
    <t>48" Vanity Sink Base - Catalina - Pebble Grey</t>
  </si>
  <si>
    <t>48" Vanity Sink Base - Maui - Pebble Grey</t>
  </si>
  <si>
    <t>9" x 30" Wall Cabinet - Catalina - Pebble Grey</t>
  </si>
  <si>
    <t>9" x 30" Wall Cabinet - Maui - Pebble Grey</t>
  </si>
  <si>
    <t>9" x 36" Wall Cabinet - Catalina - Pebble Grey</t>
  </si>
  <si>
    <t>9" x 36" Wall Cabinet - Maui - Pebble Grey</t>
  </si>
  <si>
    <t>9" x 42" Wall Cabinet - Catalina - Pebble Grey</t>
  </si>
  <si>
    <t>9" x 42" Wall Cabinet - Maui - Pebble Grey</t>
  </si>
  <si>
    <t>12" x 30" Wall Cabinet - Catalina - Pebble Grey</t>
  </si>
  <si>
    <t>12" x 30" Wall Cabinet - Maui - Pebble Grey</t>
  </si>
  <si>
    <t>12" x 36" Wall Cabinet - Catalina - Pebble Grey</t>
  </si>
  <si>
    <t>12" x 36" Wall Cabinet - Maui - Pebble Grey</t>
  </si>
  <si>
    <t>12" x 42" Wall Cabinet - Catalina - Pebble Grey</t>
  </si>
  <si>
    <t>12" x 42" Wall Cabinet - Maui - Pebble Grey</t>
  </si>
  <si>
    <t>15" x 30" Wall Cabinet - Catalina - Pebble Grey</t>
  </si>
  <si>
    <t>15" x 30" Wall Cabinet - Maui - Pebble Grey</t>
  </si>
  <si>
    <t>15" x 30" Wall Cabinet with Matching Interior - Catalina - Pebble Grey</t>
  </si>
  <si>
    <t>15" x 30" Wall Cabinet with Matching Interior - Maui - Pebble Grey</t>
  </si>
  <si>
    <t>15" x 36" Wall Cabinet - Catalina - Pebble Grey</t>
  </si>
  <si>
    <t>15" x 36" Wall Cabinet - Maui - Pebble Grey</t>
  </si>
  <si>
    <t>15" x 36" Wall Cabinet with Matching Interior - Catalina - Pebble Grey</t>
  </si>
  <si>
    <t>15" x 36" Wall Cabinet with Matching Interior - Maui - Pebble Grey</t>
  </si>
  <si>
    <t>15" x 42" Wall Cabinet - Catalina - Pebble Grey</t>
  </si>
  <si>
    <t>15" x 42" Wall Cabinet - Maui - Pebble Grey</t>
  </si>
  <si>
    <t>15" x 42" Wall Cabinet with Matching Interior - Catalina - Pebble Grey</t>
  </si>
  <si>
    <t>15" x 42" Wall Cabinet with Matching Interior - Maui - Pebble Grey</t>
  </si>
  <si>
    <t>18" x 30" Wall Cabinet - Catalina - Pebble Grey</t>
  </si>
  <si>
    <t>18" x 30" Wall Cabinet - Maui - Pebble Grey</t>
  </si>
  <si>
    <t>18" x 30" Wall Cabinet with Matching Interior - Catalina - Pebble Grey</t>
  </si>
  <si>
    <t>18" x 30" Wall Cabinet with Matching Interior - Maui - Pebble Grey</t>
  </si>
  <si>
    <t>18" x 36" Wall Cabinet - Catalina - Pebble Grey</t>
  </si>
  <si>
    <t>18" x 36" Wall Cabinet - Maui - Pebble Grey</t>
  </si>
  <si>
    <t>18" x 36" Wall Cabinet with Matching Interior - Catalina - Pebble Grey</t>
  </si>
  <si>
    <t>18" x 36" Wall Cabinet with Matching Interior - Maui - Pebble Grey</t>
  </si>
  <si>
    <t>18" x 42" Wall Cabinet - Catalina - Pebble Grey</t>
  </si>
  <si>
    <t>18" x 42" Wall Cabinet - Maui - Pebble Grey</t>
  </si>
  <si>
    <t>18" x 42" Wall Cabinet with Matching Interior - Catalina - Pebble Grey</t>
  </si>
  <si>
    <t>18" x 42" Wall Cabinet with Matching Interior - Maui - Pebble Grey</t>
  </si>
  <si>
    <t>21" x 18" Wall Cabinet - Catalina - Pebble Grey</t>
  </si>
  <si>
    <t>21" x 18" Wall Cabinet - Maui - Pebble Grey</t>
  </si>
  <si>
    <t>21" x 30" Wall Cabinet - Catalina - Pebble Grey</t>
  </si>
  <si>
    <t>21" x 30" Wall Cabinet - Maui - Pebble Grey</t>
  </si>
  <si>
    <t>21" x 36" Wall Cabinet - Catalina - Pebble Grey</t>
  </si>
  <si>
    <t>21" x 36" Wall Cabinet - Maui - Pebble Grey</t>
  </si>
  <si>
    <t>21" x 42" Wall Cabinet - Catalina - Pebble Grey</t>
  </si>
  <si>
    <t>21" x 42" Wall Cabinet - Maui - Pebble Grey</t>
  </si>
  <si>
    <t>24" x 18" Wall Cabinet - Catalina - Pebble Grey</t>
  </si>
  <si>
    <t>24" x 18" Wall Cabinet - Maui - Pebble Grey</t>
  </si>
  <si>
    <t>24" x 30" Wall Cabinet - Catalina - Pebble Grey</t>
  </si>
  <si>
    <t>24" x 30" Wall Cabinet - Maui - Pebble Grey</t>
  </si>
  <si>
    <t>24" x 36" Wall Cabinet - Catalina - Pebble Grey</t>
  </si>
  <si>
    <t>24" x 36" Wall Cabinet - Maui - Pebble Grey</t>
  </si>
  <si>
    <t>24" x 42" Wall Cabinet - Catalina - Pebble Grey</t>
  </si>
  <si>
    <t>24" x 42" Wall Cabinet - Maui - Pebble Grey</t>
  </si>
  <si>
    <t>27" x 30" Wall Cabinet - Catalina - Pebble Grey</t>
  </si>
  <si>
    <t>27" x 30" Wall Cabinet - Maui - Pebble Grey</t>
  </si>
  <si>
    <t>27" x 36" Wall Cabinet - Catalina - Pebble Grey</t>
  </si>
  <si>
    <t>27" x 36" Wall Cabinet - Maui - Pebble Grey</t>
  </si>
  <si>
    <t>27" x 42" Wall Cabinet - Catalina - Pebble Grey</t>
  </si>
  <si>
    <t>27" x 42" Wall Cabinet - Maui - Pebble Grey</t>
  </si>
  <si>
    <t>30" x 12" Wall Cabinet - Catalina - Pebble Grey</t>
  </si>
  <si>
    <t>30" x 12" Wall Cabinet - Maui - Pebble Grey</t>
  </si>
  <si>
    <t>30" x 15" Wall Cabinet - Catalina - Pebble Grey</t>
  </si>
  <si>
    <t>30" x 15" Wall Cabinet - Maui - Pebble Grey</t>
  </si>
  <si>
    <t>30" x 18" Wall Cabinet - Catalina - Pebble Grey</t>
  </si>
  <si>
    <t>30" x 18" Wall Cabinet - Maui - Pebble Grey</t>
  </si>
  <si>
    <t>30" x 24" Wall Cabinet - Catalina - Pebble Grey</t>
  </si>
  <si>
    <t>30" x 24" Wall Cabinet - Maui - Pebble Grey</t>
  </si>
  <si>
    <t>30" x 30" Wall Cabinet - Catalina - Pebble Grey</t>
  </si>
  <si>
    <t>30" x 30" Wall Cabinet - Maui - Pebble Grey</t>
  </si>
  <si>
    <t>30" x 30" Wall Cabinet with Matching Interior - Catalina - Pebble Grey</t>
  </si>
  <si>
    <t>30" x 30" Wall Cabinet with Matching Interior - Maui - Pebble Grey</t>
  </si>
  <si>
    <t>30" x 36" Wall Cabinet - Catalina - Pebble Grey</t>
  </si>
  <si>
    <t>30" x 36" Wall Cabinet - Maui - Pebble Grey</t>
  </si>
  <si>
    <t>30" x 36" Wall Cabinet with Matching Interior - Catalina - Pebble Grey</t>
  </si>
  <si>
    <t>30" x 36" Wall Cabinet with Matching Interior - Maui - Pebble Grey</t>
  </si>
  <si>
    <t>30" x 42" Wall Cabinet - Catalina - Pebble Grey</t>
  </si>
  <si>
    <t>30" x 42" Wall Cabinet - Maui - Pebble Grey</t>
  </si>
  <si>
    <t>30" x 42" Wall Cabinet with Matching Interior - Catalina - Pebble Grey</t>
  </si>
  <si>
    <t>30" x 42" Wall Cabinet with Matching Interior - Maui - Pebble Grey</t>
  </si>
  <si>
    <t>33" x 12" Wall Cabinet - Catalina - Pebble Grey</t>
  </si>
  <si>
    <t>33" x 12" Wall Cabinet - Maui - Pebble Grey</t>
  </si>
  <si>
    <t>33" x 15" Wall Cabinet - Catalina - Pebble Grey</t>
  </si>
  <si>
    <t>33" x 15" Wall Cabinet - Maui - Pebble Grey</t>
  </si>
  <si>
    <t>33" x 18" Wall Cabinet - Catalina - Pebble Grey</t>
  </si>
  <si>
    <t>33" x 18" Wall Cabinet - Maui - Pebble Grey</t>
  </si>
  <si>
    <t>33" x 24" Wall Cabinet - Catalina - Pebble Grey</t>
  </si>
  <si>
    <t>33" x 24" Wall Cabinet - Maui - Pebble Grey</t>
  </si>
  <si>
    <t>33" x 30" Wall Cabinet - Catalina - Pebble Grey</t>
  </si>
  <si>
    <t>33" x 30" Wall Cabinet - Maui - Pebble Grey</t>
  </si>
  <si>
    <t>33" x 36" Wall Cabinet - Catalina - Pebble Grey</t>
  </si>
  <si>
    <t>33" x 36" Wall Cabinet - Maui - Pebble Grey</t>
  </si>
  <si>
    <t>33" x 42" Wall Cabinet - Catalina - Pebble Grey</t>
  </si>
  <si>
    <t>33" x 42" Wall Cabinet - Maui - Pebble Grey</t>
  </si>
  <si>
    <t>36" x 12" Wall Cabinet - Catalina - Pebble Grey</t>
  </si>
  <si>
    <t>36" x 12" Wall Cabinet - Maui - Pebble Grey</t>
  </si>
  <si>
    <t>36" x 15" Wall Cabinet - Catalina - Pebble Grey</t>
  </si>
  <si>
    <t>36" x 15" Wall Cabinet - Maui - Pebble Grey</t>
  </si>
  <si>
    <t>36" x 18" Wall Cabinet - Catalina - Pebble Grey</t>
  </si>
  <si>
    <t>36" x 18" Wall Cabinet - Maui - Pebble Grey</t>
  </si>
  <si>
    <t>36" x 18" x 24" Deep Wall Cabinet - Catalina - Pebble Grey</t>
  </si>
  <si>
    <t>36" x 18" x 24" Deep Wall Cabinet - Maui - Pebble Grey</t>
  </si>
  <si>
    <t>36" x 24" Wall Cabinet - Catalina - Pebble Grey</t>
  </si>
  <si>
    <t>36" x 24" Wall Cabinet - Maui - Pebble Grey</t>
  </si>
  <si>
    <t>36" x 24" x 24" Deep Wall Cabinet - Catalina - Pebble Grey</t>
  </si>
  <si>
    <t>36" x 24" x 24" Deep Wall Cabinet - Maui - Pebble Grey</t>
  </si>
  <si>
    <t>36" x 30" Wall Cabinet - Catalina - Pebble Grey</t>
  </si>
  <si>
    <t>36" x 30" Wall Cabinet - Maui - Pebble Grey</t>
  </si>
  <si>
    <t>36" x 30" Wall Cabinet with Matching Interior - Catalina - Pebble Grey</t>
  </si>
  <si>
    <t>36" x 30" Wall Cabinet with Matching Interior - Maui - Pebble Grey</t>
  </si>
  <si>
    <t>36" x 36" Wall Cabinet - Catalina - Pebble Grey</t>
  </si>
  <si>
    <t>36" x 36" Wall Cabinet - Maui - Pebble Grey</t>
  </si>
  <si>
    <t>36" x 36" Wall Cabinet with Matching Interior - Catalina - Pebble Grey</t>
  </si>
  <si>
    <t>36" x 36" Wall Cabinet with Matching Interior - Maui - Pebble Grey</t>
  </si>
  <si>
    <t>36" x 42" Wall Cabinet - Catalina - Pebble Grey</t>
  </si>
  <si>
    <t>36" x 42" Wall Cabinet - Maui - Pebble Grey</t>
  </si>
  <si>
    <t>36" x 42" Wall Cabinet with Matching Interior - Catalina - Pebble Grey</t>
  </si>
  <si>
    <t>36" x 42" Wall Cabinet with Matching Interior - Maui - Pebble Grey</t>
  </si>
  <si>
    <t>39" x 12" Wall Cabinet - Catalina - Pebble Grey</t>
  </si>
  <si>
    <t>39" x 12" Wall Cabinet - Maui - Pebble Grey</t>
  </si>
  <si>
    <t>39" x 15" Wall Cabinet - Catalina - Pebble Grey</t>
  </si>
  <si>
    <t>39" x 15" Wall Cabinet - Maui - Pebble Grey</t>
  </si>
  <si>
    <t>39" x 18" Wall Cabinet - Catalina - Pebble Grey</t>
  </si>
  <si>
    <t>39" x 18" Wall Cabinet - Maui - Pebble Grey</t>
  </si>
  <si>
    <t>39" x 18" x 24" Deep Wall Cabinet - Catalina - Pebble Grey</t>
  </si>
  <si>
    <t>39" x 18" x 24" Deep Wall Cabinet - Maui - Pebble Grey</t>
  </si>
  <si>
    <t>39" x 24" Wall Cabinet - Catalina - Pebble Grey</t>
  </si>
  <si>
    <t>39" x 24" Wall Cabinet - Maui - Pebble Grey</t>
  </si>
  <si>
    <t>39" x 24" x 24" Deep Wall Cabinet - Catalina - Pebble Grey</t>
  </si>
  <si>
    <t>39" x 24" x 24" Deep Wall Cabinet - Maui - Pebble Grey</t>
  </si>
  <si>
    <t>39" x 30" Wall Cabinet - Catalina - Pebble Grey</t>
  </si>
  <si>
    <t>39" x 30" Wall Cabinet - Maui - Pebble Grey</t>
  </si>
  <si>
    <t>39" x 36" Wall Cabinet - Catalina - Pebble Grey</t>
  </si>
  <si>
    <t>39" x 36" Wall Cabinet - Maui - Pebble Grey</t>
  </si>
  <si>
    <t>39" x 42" Wall Cabinet - Catalina - Pebble Grey</t>
  </si>
  <si>
    <t>39" x 42" Wall Cabinet - Maui - Pebble Grey</t>
  </si>
  <si>
    <t>42" x 30" Wall Cabinet - Catalina - Pebble Grey</t>
  </si>
  <si>
    <t>42" x 30" Wall Cabinet - Maui - Pebble Grey</t>
  </si>
  <si>
    <t>42" x 36" Wall Cabinet - Catalina - Pebble Grey</t>
  </si>
  <si>
    <t>42" x 36" Wall Cabinet - Maui - Pebble Grey</t>
  </si>
  <si>
    <t>42" x 42" Wall Cabinet - Catalina - Pebble Grey</t>
  </si>
  <si>
    <t>42" x 42" Wall Cabinet - Maui - Pebble Grey</t>
  </si>
  <si>
    <t>30" x 30"  Universal Blind Wall Cabinet - Catalina - Pebble Grey</t>
  </si>
  <si>
    <t>30" x 30"  Universal Blind Wall Cabinet - Maui - Pebble Grey</t>
  </si>
  <si>
    <t>30" x 36"  Universal Blind Wall Cabinet - Catalina - Pebble Grey</t>
  </si>
  <si>
    <t>30" x 36"  Universal Blind Wall Cabinet - Maui - Pebble Grey</t>
  </si>
  <si>
    <t>30" x 42"  Universal Blind Wall Cabinet - Catalina - Pebble Grey</t>
  </si>
  <si>
    <t>30" x 42"  Universal Blind Wall Cabinet - Maui - Pebble Grey</t>
  </si>
  <si>
    <t>24" x 30" Wall Diagonal Cabinet - Catalina - Pebble Grey</t>
  </si>
  <si>
    <t>24" x 30" Wall Diagonal Cabinet - Maui - Pebble Grey</t>
  </si>
  <si>
    <t>24" x 30" Wall Diagonal Cabinet with Matching Interior - Catalina - Pebble Grey</t>
  </si>
  <si>
    <t>24" x 30" Wall Diagonal Cabinet with Matching Interior - Maui - Pebble Grey</t>
  </si>
  <si>
    <t>24" x 36" Wall Diagonal Cabinet - Catalina - Pebble Grey</t>
  </si>
  <si>
    <t>24" x 36" Wall Diagonal Cabinet - Maui - Pebble Grey</t>
  </si>
  <si>
    <t>24" x 36" Wall Diagonal Cabinet with Matching Interior - Catalina - Pebble Grey</t>
  </si>
  <si>
    <t>24" x 36" Wall Diagonal Cabinet with Matching Interior - Maui - Pebble Grey</t>
  </si>
  <si>
    <t>24" x 42" Wall Diagonal Cabinet - Catalina - Pebble Grey</t>
  </si>
  <si>
    <t>24" x 42" Wall Diagonal Cabinet - Maui - Pebble Grey</t>
  </si>
  <si>
    <t>24" x 42" Wall Diagonal Cabinet with Matching Interior - Catalina - Pebble Grey</t>
  </si>
  <si>
    <t>24" x 42" Wall Diagonal Cabinet with Matching Interior - Maui - Pebble Grey</t>
  </si>
  <si>
    <t>27" x 36" x 15" Wall Diagonal Cabinet - Catalina - Pebble Grey</t>
  </si>
  <si>
    <t>27" x 36" x 15" Wall Diagonal Cabinet - Maui - Pebble Grey</t>
  </si>
  <si>
    <t>27" x 36" x 15" Wall Diagonal Cabinet with Matching Interior - Catalina - Pebble Grey</t>
  </si>
  <si>
    <t>27" x 36" x 15" Wall Diagonal Cabinet with Matching Interior - Maui - Pebble Grey</t>
  </si>
  <si>
    <t>27" x 42" x 15" Wall Diagonal Cabinet - Catalina - Pebble Grey</t>
  </si>
  <si>
    <t>27" x 42" x 15" Wall Diagonal Cabinet - Maui - Pebble Grey</t>
  </si>
  <si>
    <t>27" x 42" x 15" Wall Diagonal Cabinet with Matching Interior - Catalina - Pebble Grey</t>
  </si>
  <si>
    <t>27" x 42" x 15" Wall Diagonal Cabinet with Matching Interior - Maui - Pebble Grey</t>
  </si>
  <si>
    <t>12" x 30" Wall End Cabinet - Catalina - Pebble Grey</t>
  </si>
  <si>
    <t>12" x 30" Wall End Cabinet - Maui - Pebble Grey</t>
  </si>
  <si>
    <t>12" x 36" Wall End Cabinet - Catalina - Pebble Grey</t>
  </si>
  <si>
    <t>12" x 36" Wall End Cabinet - Maui - Pebble Grey</t>
  </si>
  <si>
    <t>12" x 42" Wall End Cabinet - Catalina - Pebble Grey</t>
  </si>
  <si>
    <t>12" x 42" Wall End Cabinet - Maui - Pebble Grey</t>
  </si>
  <si>
    <t>96" Cove Crown Molding - Pebble Grey</t>
  </si>
  <si>
    <t>Catalina Base Decorative End Panel - Espresso</t>
  </si>
  <si>
    <t>24" Base End Panel - Espresso</t>
  </si>
  <si>
    <t>3" Base Filler - Espresso</t>
  </si>
  <si>
    <t>6" Base Filler - Espresso</t>
  </si>
  <si>
    <t>96" Batten Molding - Espresso</t>
  </si>
  <si>
    <t>Bunn Foot - Espresso</t>
  </si>
  <si>
    <t>96" Crown Molding - Espresso</t>
  </si>
  <si>
    <t>96" Crown Molding Angled - Espresso</t>
  </si>
  <si>
    <t>96" Crown Molding  Classic - Espresso</t>
  </si>
  <si>
    <t>Corbel - Basic - Espresso</t>
  </si>
  <si>
    <t>Corbel - Large Classic Scroll - Espresso</t>
  </si>
  <si>
    <t>Corbel - Classic Scroll - Espresso</t>
  </si>
  <si>
    <t>96" Dentil Molding - Espresso</t>
  </si>
  <si>
    <t>1-1/2" Dishwasher End Panel - Espresso</t>
  </si>
  <si>
    <t>3" Dishwasher End Panel - Espresso</t>
  </si>
  <si>
    <t>6" Dishwasher End Panel - Espresso</t>
  </si>
  <si>
    <t>3" x 30" Filler - Espresso</t>
  </si>
  <si>
    <t>3" x 42" Filler - Espresso</t>
  </si>
  <si>
    <t>3" x 96" Tall Filler - Espresso</t>
  </si>
  <si>
    <t>6" x 30" Filler - Espresso</t>
  </si>
  <si>
    <t>6" x 42" Filler - Espresso</t>
  </si>
  <si>
    <t>6" x 96" Tall Filler - Espresso</t>
  </si>
  <si>
    <t>96" Furniture Base - Espresso</t>
  </si>
  <si>
    <t>3" x 30" Fluted Filler - Espresso</t>
  </si>
  <si>
    <t>3" x 36" Fluted Filler - Espresso</t>
  </si>
  <si>
    <t>3" x 42" Fluted Filler - Espresso</t>
  </si>
  <si>
    <t>3" x 96" Fluted Filler - Espresso</t>
  </si>
  <si>
    <t>3" x 30" Filler Overlay - Espresso</t>
  </si>
  <si>
    <t>3" x 36" Filler Overlay - Espresso</t>
  </si>
  <si>
    <t>3" x 42" Filler Overlay - Espresso</t>
  </si>
  <si>
    <t>3" x 96" Filler Overlay - Espresso</t>
  </si>
  <si>
    <t>6" x 30" Filler Overlay - Espresso</t>
  </si>
  <si>
    <t>6" x 36" Filler Overlay - Espresso</t>
  </si>
  <si>
    <t>6" x 42" Filler Overlay - Espresso</t>
  </si>
  <si>
    <t>Half Bunn - split vertically - Espresso</t>
  </si>
  <si>
    <t>Half Tapered Foot - split vertically - Espresso</t>
  </si>
  <si>
    <t>96" Inside Corner Molding - Espresso</t>
  </si>
  <si>
    <t>96" Light Rail Bull Nose - Espresso</t>
  </si>
  <si>
    <t>96" Light Rail Decorative - Espresso</t>
  </si>
  <si>
    <t>96" Light Rail Standard - Espresso</t>
  </si>
  <si>
    <t>30" x 18" Microwave Wall Cabinet - Espresso</t>
  </si>
  <si>
    <t>96" Outside Corner Molding - 135 degree angle - Espresso</t>
  </si>
  <si>
    <t>96" Outside Corner Molding - Espresso</t>
  </si>
  <si>
    <t>36" Slotted Organizer - Espresso</t>
  </si>
  <si>
    <t>48" x 96" Beaded Back Panel - Horizontal Grain - Espresso</t>
  </si>
  <si>
    <t>36" x 96" Back Panel - Horizontal Grain - Espresso</t>
  </si>
  <si>
    <t>30" x 15" Plate Rack - Espresso</t>
  </si>
  <si>
    <t>36" x 48" Back Panel - Vertical Grain - Espresso</t>
  </si>
  <si>
    <t>48" x 96" Back Panel - Vertical Grain - Espresso</t>
  </si>
  <si>
    <t>96" Quarter Round - Espresso</t>
  </si>
  <si>
    <t>24" x 3/4" Deep Refrigerator End Panel - Espresso</t>
  </si>
  <si>
    <t>24" x 1/2" Refrigerator End Panel - Espresso</t>
  </si>
  <si>
    <t>30" x 3/4" Refrigerator End Panel - Espresso</t>
  </si>
  <si>
    <t>30" x 1/2" Refrigerator End Panel - Espresso</t>
  </si>
  <si>
    <t>96" Rope Molding - Espresso</t>
  </si>
  <si>
    <t>96" Scribe Molding - Espresso</t>
  </si>
  <si>
    <t>Split Decorative Leg - Espresso</t>
  </si>
  <si>
    <t>96" Shoe Molding - Espresso</t>
  </si>
  <si>
    <t>96" Tall End Panel - Espresso</t>
  </si>
  <si>
    <t>Tapered Foot - Espresso</t>
  </si>
  <si>
    <t>96" Toe-Kick Cover - Espresso</t>
  </si>
  <si>
    <t>36" Valance Arched - Espresso</t>
  </si>
  <si>
    <t>48" Valance Arched - Espresso</t>
  </si>
  <si>
    <t>48" Valance Scalloped - Espresso</t>
  </si>
  <si>
    <t>30" High - Catalina Wall Decorative End Panel - Espresso</t>
  </si>
  <si>
    <t>30" High - Hatteras Wall Decorative End Panel - Espresso</t>
  </si>
  <si>
    <t>30" High - Maui Wall Decorative End Panel - Espresso</t>
  </si>
  <si>
    <t>36" High - Catalina Wall Decorative End Panel - Espresso</t>
  </si>
  <si>
    <t>36" High - Hatteras Wall Decorative End Panel - Espresso</t>
  </si>
  <si>
    <t>36" High - Maui Wall Decorative End Panel - Espresso</t>
  </si>
  <si>
    <t>42" High - Catalina Wall Decorative End Panel - Espresso</t>
  </si>
  <si>
    <t>42" High - Hatteras Wall Decorative End Panel - Espresso</t>
  </si>
  <si>
    <t>42" High - Maui Wall Decorative End Panel - Espresso</t>
  </si>
  <si>
    <t>12" x 42" Wall End Panel - Espresso</t>
  </si>
  <si>
    <t>15" x 42" Wall End Panel - Espresso</t>
  </si>
  <si>
    <t>30" x 15" Wine Rack - Espresso</t>
  </si>
  <si>
    <t>12" Base Cabinet - Hatteras - Espresso</t>
  </si>
  <si>
    <t>15" Base Cabinet - Hatteras - Espresso</t>
  </si>
  <si>
    <t>18" Base Cabinet - Hatteras - Espresso</t>
  </si>
  <si>
    <t>21" Base Cabinet - Hatteras - Espresso</t>
  </si>
  <si>
    <t>24" Base Cabinet - Hatteras - Espresso</t>
  </si>
  <si>
    <t>27" Base Cabinet - Hatteras - Espresso</t>
  </si>
  <si>
    <t>30" Base Cabinet - Hatteras - Espresso</t>
  </si>
  <si>
    <t>33" Base Cabinet - Hatteras - Espresso</t>
  </si>
  <si>
    <t>36" Base Cabinet - Hatteras - Espresso</t>
  </si>
  <si>
    <t>39" Base Cabinet - Hatteras - Espresso</t>
  </si>
  <si>
    <t>42" Base Cabinet - Hatteras - Espresso</t>
  </si>
  <si>
    <t>39"- 42" Universal Blind Base Cabinet - Hatteras - Espresso</t>
  </si>
  <si>
    <t>42"- 45" Universal Blind Base Cabinet - Hatteras - Espresso</t>
  </si>
  <si>
    <t>45"- 48" Universal Blind Base Cabinet - Hatteras - Espresso</t>
  </si>
  <si>
    <t>33" Universal Base Corner Cabinet - Hatteras - Espresso</t>
  </si>
  <si>
    <t>36" Universal Base Corner Cabinet - Hatteras - Espresso</t>
  </si>
  <si>
    <t>9" Base Full Height - Hatteras - Espresso</t>
  </si>
  <si>
    <t>12" Base Full Height - Hatteras - Espresso</t>
  </si>
  <si>
    <t>15" Base Full Height - Hatteras - Espresso</t>
  </si>
  <si>
    <t>18" Base Full Height - Hatteras - Espresso</t>
  </si>
  <si>
    <t>12" Three Drawer Base - Hatteras - Espresso</t>
  </si>
  <si>
    <t>15" Three Drawer Base - Hatteras - Espresso</t>
  </si>
  <si>
    <t>18" Three Drawer Base - Hatteras - Espresso</t>
  </si>
  <si>
    <t>21" Three Drawer Base - Hatteras - Espresso</t>
  </si>
  <si>
    <t>24" Three Drawer Base - Hatteras - Espresso</t>
  </si>
  <si>
    <t>30" Two Drawer Base - Hatteras - Espresso</t>
  </si>
  <si>
    <t>30" Three Drawer Base - Hatteras - Espresso</t>
  </si>
  <si>
    <t>36" Two Drawer Base - Hatteras - Espresso</t>
  </si>
  <si>
    <t>36" Three Drawer Base - Hatteras - Espresso</t>
  </si>
  <si>
    <t>30" Knee Drawer - Hatteras - Espresso</t>
  </si>
  <si>
    <t>30" Microwave Base - Hatteras - Espresso</t>
  </si>
  <si>
    <t>30" x 36" Microwave Wall - Hatteras - Espresso</t>
  </si>
  <si>
    <t>33" x 84" Double Oven - Hatteras - Espresso</t>
  </si>
  <si>
    <t>33" x 90" Double Oven - Hatteras - Espresso</t>
  </si>
  <si>
    <t>33" x 96" Double Oven - Hatteras - Espresso</t>
  </si>
  <si>
    <t>15" Sample Base Front - Hatteras - Espresso</t>
  </si>
  <si>
    <t>Sample Door - Hatteras - Espresso</t>
  </si>
  <si>
    <t>30" Sink Base - Hatteras - Espresso</t>
  </si>
  <si>
    <t>33" Sink Base - Hatteras - Espresso</t>
  </si>
  <si>
    <t>36" Sink Base - Hatteras - Espresso</t>
  </si>
  <si>
    <t>39" Sink Base - Hatteras - Espresso</t>
  </si>
  <si>
    <t>36" Sink Base Farm - Hatteras - Espresso</t>
  </si>
  <si>
    <t>39" Sink Base Farm - Hatteras - Espresso</t>
  </si>
  <si>
    <t>26-1/2" Sink Front Corner Diagonal - Hatteras - Espresso</t>
  </si>
  <si>
    <t>18" x 84" Utility Pantry - Hatteras - Espresso</t>
  </si>
  <si>
    <t>18" x 90" Utility Pantry - Hatteras - Espresso</t>
  </si>
  <si>
    <t>18" x 96" Utility Pantry - Hatteras - Espresso</t>
  </si>
  <si>
    <t>24" x 84" Utility Pantry - Hatteras - Espresso</t>
  </si>
  <si>
    <t>24" x 90" Utility Pantry - Hatteras - Espresso</t>
  </si>
  <si>
    <t>24" x 96" Utility Pantry - Hatteras - Espresso</t>
  </si>
  <si>
    <t>30" x 84" Utility Pantry - Hatteras - Espresso</t>
  </si>
  <si>
    <t>30" x 90" Utility Pantry - Hatteras - Espresso</t>
  </si>
  <si>
    <t>30" x 96" Utility Pantry - Hatteras - Espresso</t>
  </si>
  <si>
    <t>12" Vanity Base - Hatteras - Espresso</t>
  </si>
  <si>
    <t>15" Vanity Base - Hatteras - Espresso</t>
  </si>
  <si>
    <t>18" Vanity Base - Hatteras - Espresso</t>
  </si>
  <si>
    <t>36" Vanity Base Top Drawers - Hatteras - Espresso</t>
  </si>
  <si>
    <t>42" Vanity Base Top Drawers - Hatteras - Espresso</t>
  </si>
  <si>
    <t>48" Vanity Base Top Drawers - Hatteras - Espresso</t>
  </si>
  <si>
    <t>60" Vanity Sink Combo Three Drawer - Hatteras - Espresso</t>
  </si>
  <si>
    <t>60" Vanity Combo Sink Six Drawer - Hatteras - Espresso</t>
  </si>
  <si>
    <t>12" Vanity Three Drawer Base - Hatteras - Espresso</t>
  </si>
  <si>
    <t>15" Vanity Three Drawer Base - Hatteras - Espresso</t>
  </si>
  <si>
    <t>18" Vanity Three Drawer Base - Hatteras - Espresso</t>
  </si>
  <si>
    <t>12" Vanity Full Height - Hatteras - Espresso</t>
  </si>
  <si>
    <t>24" Vanity Sink Base - Hatteras - Espresso</t>
  </si>
  <si>
    <t>27" Vanity Sink Base - Hatteras - Espresso</t>
  </si>
  <si>
    <t>30" Vanity Sink Base - Hatteras - Espresso</t>
  </si>
  <si>
    <t>33" Vanity Sink Base - Hatteras - Espresso</t>
  </si>
  <si>
    <t>36" Vanity Sink Base - Hatteras - Espresso</t>
  </si>
  <si>
    <t>42" Vanity Sink Base - Hatteras - Espresso</t>
  </si>
  <si>
    <t>48" Vanity Sink Base - Hatteras - Espresso</t>
  </si>
  <si>
    <t>9" x 30" Wall Cabinet - Hatteras - Espresso</t>
  </si>
  <si>
    <t>9" x 36" Wall Cabinet - Hatteras - Espresso</t>
  </si>
  <si>
    <t>9" x 42" Wall Cabinet - Hatteras - Espresso</t>
  </si>
  <si>
    <t>12" x 30" Wall Cabinet - Hatteras - Espresso</t>
  </si>
  <si>
    <t>12" x 36" Wall Cabinet - Hatteras - Espresso</t>
  </si>
  <si>
    <t>12" x 42" Wall Cabinet - Hatteras - Espresso</t>
  </si>
  <si>
    <t>15" x 30" Wall Cabinet - Hatteras - Espresso</t>
  </si>
  <si>
    <t>15" x 36" Wall Cabinet - Hatteras - Espresso</t>
  </si>
  <si>
    <t>15" x 42" Wall Cabinet - Hatteras - Espresso</t>
  </si>
  <si>
    <t>18" x 30" Wall Cabinet - Hatteras - Espresso</t>
  </si>
  <si>
    <t>18" x 36" Wall Cabinet - Hatteras - Espresso</t>
  </si>
  <si>
    <t>18" x 42" Wall Cabinet - Hatteras - Espresso</t>
  </si>
  <si>
    <t>21" x 18" Wall Cabinet - Hatteras - Espresso</t>
  </si>
  <si>
    <t>21" x 30" Wall Cabinet - Hatteras - Espresso</t>
  </si>
  <si>
    <t>21" x 36" Wall Cabinet - Hatteras - Espresso</t>
  </si>
  <si>
    <t>21" x 42" Wall Cabinet - Hatteras - Espresso</t>
  </si>
  <si>
    <t>24" x 18" Wall Cabinet - Hatteras - Espresso</t>
  </si>
  <si>
    <t>24" x 30" Wall Cabinet - Hatteras - Espresso</t>
  </si>
  <si>
    <t>24" x 36" Wall Cabinet - Hatteras - Espresso</t>
  </si>
  <si>
    <t>24" x 42" Wall Cabinet - Hatteras - Espresso</t>
  </si>
  <si>
    <t>27" x 30" Wall Cabinet - Hatteras - Espresso</t>
  </si>
  <si>
    <t>27" x 36" Wall Cabinet - Hatteras - Espresso</t>
  </si>
  <si>
    <t>27" x 42" Wall Cabinet - Hatteras - Espresso</t>
  </si>
  <si>
    <t>30" x 12" Wall Cabinet - Hatteras - Espresso</t>
  </si>
  <si>
    <t>30" x 15" Wall Cabinet - Hatteras - Espresso</t>
  </si>
  <si>
    <t>30" x 18" Wall Cabinet - Hatteras - Espresso</t>
  </si>
  <si>
    <t>30" x 24" Wall Cabinet - Hatteras - Espresso</t>
  </si>
  <si>
    <t>30" x 30" Wall Cabinet - Hatteras - Espresso</t>
  </si>
  <si>
    <t>30" x 36" Wall Cabinet - Hatteras - Espresso</t>
  </si>
  <si>
    <t>30" x 42" Wall Cabinet - Hatteras - Espresso</t>
  </si>
  <si>
    <t>33" x 12" Wall Cabinet - Hatteras - Espresso</t>
  </si>
  <si>
    <t>33" x 15" Wall Cabinet - Hatteras - Espresso</t>
  </si>
  <si>
    <t>33" x 18" Wall Cabinet - Hatteras - Espresso</t>
  </si>
  <si>
    <t>33" x 24" Wall Cabinet - Hatteras - Espresso</t>
  </si>
  <si>
    <t>33" x 30" Wall Cabinet - Hatteras - Espresso</t>
  </si>
  <si>
    <t>33" x 36" Wall Cabinet - Hatteras - Espresso</t>
  </si>
  <si>
    <t>33" x 42" Wall Cabinet - Hatteras - Espresso</t>
  </si>
  <si>
    <t>36" x 12" Wall Cabinet - Hatteras - Espresso</t>
  </si>
  <si>
    <t>36" x 15" Wall Cabinet - Hatteras - Espresso</t>
  </si>
  <si>
    <t>36" x 18" Wall Cabinet - Hatteras - Espresso</t>
  </si>
  <si>
    <t>36" x 18" x 24" Deep Wall Cabinet - Hatteras - Espresso</t>
  </si>
  <si>
    <t>36" x 24" Wall Cabinet - Hatteras - Espresso</t>
  </si>
  <si>
    <t>36" x 24" x 24" Deep Wall Cabinet - Hatteras - Espresso</t>
  </si>
  <si>
    <t>36" x 30" Wall Cabinet - Hatteras - Espresso</t>
  </si>
  <si>
    <t>36" x 36" Wall Cabinet - Hatteras - Espresso</t>
  </si>
  <si>
    <t>36" x 42" Wall Cabinet - Hatteras - Espresso</t>
  </si>
  <si>
    <t>39" x 12" Wall Cabinet - Hatteras - Espresso</t>
  </si>
  <si>
    <t>39" x 15" Wall Cabinet - Hatteras - Espresso</t>
  </si>
  <si>
    <t>39" x 18" Wall Cabinet - Hatteras - Espresso</t>
  </si>
  <si>
    <t>39" x 18" x 24" Deep Wall Cabinet - Hatteras - Espresso</t>
  </si>
  <si>
    <t>39" x 24" Wall Cabinet - Hatteras - Espresso</t>
  </si>
  <si>
    <t>39" x 24" x 24" Deep Wall Cabinet - Hatteras - Espresso</t>
  </si>
  <si>
    <t>39" x 30" Wall Cabinet - Hatteras - Espresso</t>
  </si>
  <si>
    <t>39" x 36" Wall Cabinet - Hatteras - Espresso</t>
  </si>
  <si>
    <t>39" x 42" Wall Cabinet - Hatteras - Espresso</t>
  </si>
  <si>
    <t>42" x 30" Wall Cabinet - Hatteras - Espresso</t>
  </si>
  <si>
    <t>42" x 36" Wall Cabinet - Hatteras - Espresso</t>
  </si>
  <si>
    <t>42" x 42" Wall Cabinet - Hatteras - Espresso</t>
  </si>
  <si>
    <t>30" x 30" Universal Wall Blind Cabinet - Hatteras - Espresso</t>
  </si>
  <si>
    <t>30" x 36" Universal Wall Blind Cabinet - Hatteras - Espresso</t>
  </si>
  <si>
    <t>30" x 42" Universal Wall Blind Cabinet - Hatteras - Espresso</t>
  </si>
  <si>
    <t>24" x 30" Wall Diagonal Cabinet - Hatteras - Espresso</t>
  </si>
  <si>
    <t>24" x 36" Wall Diagonal Cabinet - Hatteras - Espresso</t>
  </si>
  <si>
    <t>24" x 42" Wall Diagonal Cabinet - Hatteras - Espresso</t>
  </si>
  <si>
    <t>27" x 36" x 15" Wall Diagonal Cabinet - Hatteras - Espresso</t>
  </si>
  <si>
    <t>27" x 42" x 15" Wall Diagonal Cabinet - Hatteras - Espresso</t>
  </si>
  <si>
    <t>12" x 30" Wall End Cabinet - Hatteras - Espresso</t>
  </si>
  <si>
    <t>12" x 36" Wall End Cabinet - Hatteras - Espresso</t>
  </si>
  <si>
    <t>12" x 42" Wall End Cabinet - Hatteras - Espresso</t>
  </si>
  <si>
    <t>12" Base Cabinet - Catalina - Espresso</t>
  </si>
  <si>
    <t>12" Base Cabinet - Maui - Espresso</t>
  </si>
  <si>
    <t>15" Base Cabinet - Catalina - Espresso</t>
  </si>
  <si>
    <t>18" Base Cabinet - Catalina - Espresso</t>
  </si>
  <si>
    <t>18" Base Cabinet - Maui - Espresso</t>
  </si>
  <si>
    <t>21" Base Cabinet - Catalina - Espresso</t>
  </si>
  <si>
    <t>21" Base Cabinet - Maui - Espresso</t>
  </si>
  <si>
    <t>24" Base Cabinet - Catalina - Espresso</t>
  </si>
  <si>
    <t>24" Base Cabinet - Maui - Espresso</t>
  </si>
  <si>
    <t>27" Base Cabinet - Catalina - Espresso</t>
  </si>
  <si>
    <t>27" Base Cabinet - Maui - Espresso</t>
  </si>
  <si>
    <t>30" Base Cabinet - Catalina - Espresso</t>
  </si>
  <si>
    <t>30" Base Cabinet - Maui - Espresso</t>
  </si>
  <si>
    <t>33" Base Cabinet - Maui - Espresso</t>
  </si>
  <si>
    <t>36" Base Cabinet - Catalina - Espresso</t>
  </si>
  <si>
    <t>36" Base Cabinet - Maui - Espresso</t>
  </si>
  <si>
    <t>39" Base Cabinet - Catalina - Espresso</t>
  </si>
  <si>
    <t>39" Base Cabinet - Maui - Espresso</t>
  </si>
  <si>
    <t>42" Base Cabinet - Catalina - Espresso</t>
  </si>
  <si>
    <t>42" Base Cabinet - Maui - Espresso</t>
  </si>
  <si>
    <t>39"- 42" Universal Blind Base Cabinet - Catalina - Espresso</t>
  </si>
  <si>
    <t>39"- 42" Universal Blind Base Cabinet - Maui - Espresso</t>
  </si>
  <si>
    <t>42"- 45" Universal Blind Base Cabinet - Catalina - Espresso</t>
  </si>
  <si>
    <t>42"- 45" Universal Blind Base Cabinet - Maui - Espresso</t>
  </si>
  <si>
    <t>45"- 48" Universal Blind Base Cabinet - Catalina - Espresso</t>
  </si>
  <si>
    <t>45"- 48" Universal Blind Base Cabinet - Maui - Espresso</t>
  </si>
  <si>
    <t>33" Universal Base Corner Cabinet - Catalina - Espresso</t>
  </si>
  <si>
    <t>33" Universal Base Corner Cabinet - Maui - Espresso</t>
  </si>
  <si>
    <t>36" Universal Base Corner Cabinet - Catalina - Espresso</t>
  </si>
  <si>
    <t>36" Universal Base Corner Cabinet - Maui - Espresso</t>
  </si>
  <si>
    <t>Maui Base Decorative End Panels - Espresso</t>
  </si>
  <si>
    <t>9" Base Full Height - Catalina - Espresso</t>
  </si>
  <si>
    <t>9" Base Full Height - Maui - Espresso</t>
  </si>
  <si>
    <t>12" Base Full Height - Catalina - Espresso</t>
  </si>
  <si>
    <t>12" Base Full Height - Maui - Espresso</t>
  </si>
  <si>
    <t>15" Base Full Height - Catalina - Espresso</t>
  </si>
  <si>
    <t>15" Base Full Height - Maui - Espresso</t>
  </si>
  <si>
    <t>18" Base Full Height - Catalina - Espresso</t>
  </si>
  <si>
    <t>18" Base Full Height - Maui - Espresso</t>
  </si>
  <si>
    <t>12" Three Drawer Base - Catalina - Espresso</t>
  </si>
  <si>
    <t>12" Three Drawer Base - Maui - Espresso</t>
  </si>
  <si>
    <t>15" Three Drawer Base - Catalina - Espresso</t>
  </si>
  <si>
    <t>15" Three Drawer Base - Maui - Espresso</t>
  </si>
  <si>
    <t>18" Three Drawer Base - Catalina - Espresso</t>
  </si>
  <si>
    <t>18" Three Drawer Base - Maui - Espresso</t>
  </si>
  <si>
    <t>21" Three Drawer Base - Catalina - Espresso</t>
  </si>
  <si>
    <t>21" Three Drawer Base - Maui - Espresso</t>
  </si>
  <si>
    <t>24" Three Drawer Base - Catalina - Espresso</t>
  </si>
  <si>
    <t>24" Three Drawer Base - Maui - Espresso</t>
  </si>
  <si>
    <t>30" Two Drawer Base - Catalina - Espresso</t>
  </si>
  <si>
    <t>30" Two Drawer Base - Maui - Espresso</t>
  </si>
  <si>
    <t>30" Three Drawer Base - Catalina - Espresso</t>
  </si>
  <si>
    <t>30" Three Drawer Base - Maui - Espresso</t>
  </si>
  <si>
    <t>36" Two Drawer Base - Catalina - Espresso</t>
  </si>
  <si>
    <t>36" Two Drawer Base - Maui - Espresso</t>
  </si>
  <si>
    <t>36" Three Drawer Base - Catalina - Espresso</t>
  </si>
  <si>
    <t>36" Three Drawer Base - Maui - Espresso</t>
  </si>
  <si>
    <t>30" Knee Drawer - Catalina - Espresso</t>
  </si>
  <si>
    <t>30" Knee Drawer - Maui - Espresso</t>
  </si>
  <si>
    <t>30" Microwave Base - Catalina - Espresso</t>
  </si>
  <si>
    <t>30" Microwave Base - Maui - Espresso</t>
  </si>
  <si>
    <t>30" x 36" Microwave Wall - Catalina - Espresso</t>
  </si>
  <si>
    <t>30" x 36" Microwave Wall - Maui - Espresso</t>
  </si>
  <si>
    <t>33" x 84" Double Oven - Catalina - Espresso</t>
  </si>
  <si>
    <t>33" x 84" Double Oven - Maui - Espresso</t>
  </si>
  <si>
    <t>33" x 90" Double Oven - Catalina - Espresso</t>
  </si>
  <si>
    <t>33" x 90" Double Oven - Maui - Espresso</t>
  </si>
  <si>
    <t>33" x 96" Double Oven - Catalina - Espresso</t>
  </si>
  <si>
    <t>33" x 96" Double Oven - Maui - Espresso</t>
  </si>
  <si>
    <t>Double Oven Panel Overlay - Espresso</t>
  </si>
  <si>
    <t>36" Arched Range Hood - Catalina - Espresso</t>
  </si>
  <si>
    <t>36" Arched Range Hood - Maui - Espresso</t>
  </si>
  <si>
    <t>36" Classic Range Hood - Catalina - Espresso</t>
  </si>
  <si>
    <t>36" Classic Range Hood - Maui - Espresso</t>
  </si>
  <si>
    <t>15" Sample Base Front - Catalina - Espresso</t>
  </si>
  <si>
    <t>15" Sample Base Front - Maui - Espresso</t>
  </si>
  <si>
    <t>Sample Door - Catalina - Espresso</t>
  </si>
  <si>
    <t>Sample Door - Maui - Espresso</t>
  </si>
  <si>
    <t>12" Sample Mini Base - Catalina - Espresso</t>
  </si>
  <si>
    <t>12" Sample Mini Base - Maui - Espresso</t>
  </si>
  <si>
    <t>30" Sink Base - Catalina - Espresso</t>
  </si>
  <si>
    <t>30" Sink Base - Maui - Espresso</t>
  </si>
  <si>
    <t>33" Sink Base - Catalina - Espresso</t>
  </si>
  <si>
    <t>33" Sink Base - Maui - Espresso</t>
  </si>
  <si>
    <t>36" Sink Base - Catalina - Espresso</t>
  </si>
  <si>
    <t>36" Sink Base - Maui - Espresso</t>
  </si>
  <si>
    <t>39" Sink Base - Catalina - Espresso</t>
  </si>
  <si>
    <t>39" Sink Base - Maui - Espresso</t>
  </si>
  <si>
    <t>36" Sink Base Farm - Catalina - Espresso</t>
  </si>
  <si>
    <t>36" Sink Base Farm - Maui - Espresso</t>
  </si>
  <si>
    <t>39" Sink Base Farm - Catalina - Espresso</t>
  </si>
  <si>
    <t>39" Sink Base Farm - Maui - Espresso</t>
  </si>
  <si>
    <t>26-1/2" Sink Front Corner Diagonal - Catalina - Espresso</t>
  </si>
  <si>
    <t>26-1/2" Sink Front Corner Diagonal - Maui - Espresso</t>
  </si>
  <si>
    <t>18" x 84" Utility Pantry - Maui - Espresso</t>
  </si>
  <si>
    <t>18" x 90" Utility Pantry - Catalina - Espresso</t>
  </si>
  <si>
    <t>18" x 90" Utility Pantry - Maui - Espresso</t>
  </si>
  <si>
    <t>18" x 96" Utility Pantry - Catalina - Espresso</t>
  </si>
  <si>
    <t>18" x 96" Utility Pantry - Maui - Espresso</t>
  </si>
  <si>
    <t>24" x 84" Utility Pantry - Catalina - Espresso</t>
  </si>
  <si>
    <t>24" x 84" Utility Pantry - Maui - Espresso</t>
  </si>
  <si>
    <t>24" x 90" Utility Pantry - Catalina - Espresso</t>
  </si>
  <si>
    <t>24" x 90" Utility Pantry - Maui - Espresso</t>
  </si>
  <si>
    <t>24" x 96" Utility Pantry - Catalina - Espresso</t>
  </si>
  <si>
    <t>24" x 96" Utility Pantry - Maui - Espresso</t>
  </si>
  <si>
    <t>30" x 84" Utility Pantry - Catalina - Espresso</t>
  </si>
  <si>
    <t>30" x 84" Utility Pantry - Maui - Espresso</t>
  </si>
  <si>
    <t>30" x 90" Utility Pantry - Catalina - Espresso</t>
  </si>
  <si>
    <t>30" x 90" Utility Pantry - Maui - Espresso</t>
  </si>
  <si>
    <t>30" x 96" Utility Pantry - Catalina - Espresso</t>
  </si>
  <si>
    <t>30" x 96" Utility Pantry - Maui - Espresso</t>
  </si>
  <si>
    <t>12" Vanity Base - Catalina - Espresso</t>
  </si>
  <si>
    <t>12" Vanity Base - Maui - Espresso</t>
  </si>
  <si>
    <t>15" Vanity Base - Catalina - Espresso</t>
  </si>
  <si>
    <t>15" Vanity Base - Maui - Espresso</t>
  </si>
  <si>
    <t>18" Vanity Base - Catalina - Espresso</t>
  </si>
  <si>
    <t>18" Vanity Base - Maui - Espresso</t>
  </si>
  <si>
    <t>36" Vanity Base Top Drawers - Catalina - Espresso</t>
  </si>
  <si>
    <t>36" Vanity Base Top Drawers - Maui - Espresso</t>
  </si>
  <si>
    <t>42" Vanity Base Top Drawers - Catalina - Espresso</t>
  </si>
  <si>
    <t>42" Vanity Base Top Drawers - Maui - Espresso</t>
  </si>
  <si>
    <t>48" Vanity Base Top Drawers - Catalina - Espresso</t>
  </si>
  <si>
    <t>48" Vanity Base Top Drawers - Maui - Espresso</t>
  </si>
  <si>
    <t>60" Vanity Combo Sink Three Drawers - Catalina - Espresso</t>
  </si>
  <si>
    <t>60" Vanity Combo Sink Three Drawer - Maui - Espresso</t>
  </si>
  <si>
    <t>60" Vanity Combo Sink Six Drawer - Catalina - Espresso</t>
  </si>
  <si>
    <t>60" Vanity Combo Sink Six Drawer - Maui - Espresso</t>
  </si>
  <si>
    <t>12" Vanity Three Drawer Base - Catalina - Espresso</t>
  </si>
  <si>
    <t>12" Vanity Three Drawer Base - Maui - Espresso</t>
  </si>
  <si>
    <t>15" Vanity Three Drawer Base - Catalina - Espresso</t>
  </si>
  <si>
    <t>15" Vanity Three Drawer Base - Maui - Espresso</t>
  </si>
  <si>
    <t>18" Vanity Three Drawer Base - Catalina - Espresso</t>
  </si>
  <si>
    <t>18" Vanity Three Drawer Base - Maui - Espresso</t>
  </si>
  <si>
    <t>12" Vanity Full Height - Catalina - Espresso</t>
  </si>
  <si>
    <t>12" Vanity Full Height - Maui - Espresso</t>
  </si>
  <si>
    <t>24" Vanity Sink Base - Catalina - Espresso</t>
  </si>
  <si>
    <t>24" Vanity Sink Base - Maui - Espresso</t>
  </si>
  <si>
    <t>27" Vanity Sink Base - Catalina - Espresso</t>
  </si>
  <si>
    <t>27" Vanity Sink Base - Maui - Espresso</t>
  </si>
  <si>
    <t>30" Vanity Sink Base - Catalina - Espresso</t>
  </si>
  <si>
    <t>30" Vanity Sink Base - Maui - Espresso</t>
  </si>
  <si>
    <t>33" Vanity Sink Base - Catalina - Espresso</t>
  </si>
  <si>
    <t>33" Vanity Sink Base - Maui - Espresso</t>
  </si>
  <si>
    <t>36" Vanity Sink Base - Catalina - Espresso</t>
  </si>
  <si>
    <t>36" Vanity Sink Base - Maui - Espresso</t>
  </si>
  <si>
    <t>42" Vanity Sink Base - Catalina - Espresso</t>
  </si>
  <si>
    <t>42" Vanity Sink Base - Maui - Espresso</t>
  </si>
  <si>
    <t>48" Vanity Sink Base - Catalina - Espresso</t>
  </si>
  <si>
    <t>48" Vanity Sink Base - Maui - Espresso</t>
  </si>
  <si>
    <t>9" x 30" Wall Cabinet - Catalina - Espresso</t>
  </si>
  <si>
    <t>9" x 30" Wall Cabinet - Maui - Espresso</t>
  </si>
  <si>
    <t>9" x 36" Wall Cabinet - Catalina - Espresso</t>
  </si>
  <si>
    <t>9" x 36" Wall Cabinet - Maui - Espresso</t>
  </si>
  <si>
    <t>9" x 42" Wall Cabinet - Catalina - Espresso</t>
  </si>
  <si>
    <t>9" x 42" Wall Cabinet - Maui - Espresso</t>
  </si>
  <si>
    <t>12" x 30" Wall Cabinet - Catalina - Espresso</t>
  </si>
  <si>
    <t>12" x 30" Wall Cabinet - Maui - Espresso</t>
  </si>
  <si>
    <t>12" x 36" Wall Cabinet - Catalina - Espresso</t>
  </si>
  <si>
    <t>12" x 36" Wall Cabinet - Maui - Espresso</t>
  </si>
  <si>
    <t>12" x 42" Wall Cabinet - Catalina - Espresso</t>
  </si>
  <si>
    <t>12" x 42" Wall Cabinet - Maui - Espresso</t>
  </si>
  <si>
    <t>15" x 30" Wall Cabinet - Catalina - Espresso</t>
  </si>
  <si>
    <t>15" x 30" Wall Cabinet - Maui - Espresso</t>
  </si>
  <si>
    <t>15" x 30" Wall Cabinet with Matching Interior - Catalina - Espresso</t>
  </si>
  <si>
    <t>15" x 30" Wall Cabinet with Matching Interior - Maui - Espresso</t>
  </si>
  <si>
    <t>15" x 36" Wall Cabinet - Catalina - Espresso</t>
  </si>
  <si>
    <t>15" x 36" Wall Cabinet - Maui - Espresso</t>
  </si>
  <si>
    <t>15" x 36" Wall Cabinet with Matching Interior - Catalina - Espresso</t>
  </si>
  <si>
    <t>15" x 36" Wall Cabinet with Matching Interior - Maui - Espresso</t>
  </si>
  <si>
    <t>15" x 42" Wall Cabinet - Catalina - Espresso</t>
  </si>
  <si>
    <t>15" x 42" Wall Cabinet - Maui - Espresso</t>
  </si>
  <si>
    <t>15" x 42" Wall Cabinet with Matching Interior - Catalina - Espresso</t>
  </si>
  <si>
    <t>15" x 42" Wall Cabinet with Matching Interior - Maui - Espresso</t>
  </si>
  <si>
    <t>18" x 30" Wall Cabinet - Catalina - Espresso</t>
  </si>
  <si>
    <t>18" x 30" Wall Cabinet - Maui - Espresso</t>
  </si>
  <si>
    <t>18" x 30" Wall Cabinet with Matching Interior - Catalina - Espresso</t>
  </si>
  <si>
    <t>18" x 30" Wall Cabinet with Matching Interior - Maui - Espresso</t>
  </si>
  <si>
    <t>18" x 36" Wall Cabinet - Catalina - Espresso</t>
  </si>
  <si>
    <t>18" x 36" Wall Cabinet - Maui - Espresso</t>
  </si>
  <si>
    <t>18" x 36" Wall Cabinet with Matching Interior - Catalina - Espresso</t>
  </si>
  <si>
    <t>18" x 36" Wall Cabinet with Matching Interior - Maui - Espresso</t>
  </si>
  <si>
    <t>18" x 42" Wall Cabinet - Catalina - Espresso</t>
  </si>
  <si>
    <t>18" x 42" Wall Cabinet - Maui - Espresso</t>
  </si>
  <si>
    <t>18" x 42" Wall Cabinet with Matching Interior - Catalina - Espresso</t>
  </si>
  <si>
    <t>18" x 42" Wall Cabinet with Matching Interior - Maui - Espresso</t>
  </si>
  <si>
    <t>21" x 18" Wall Cabinet - Catalina - Espresso</t>
  </si>
  <si>
    <t>21" x 18" Wall Cabinet - Maui - Espresso</t>
  </si>
  <si>
    <t>21" x 30" Wall Cabinet - Catalina - Espresso</t>
  </si>
  <si>
    <t>21" x 30" Wall Cabinet - Maui - Espresso</t>
  </si>
  <si>
    <t>21" x 36" Wall Cabinet - Catalina - Espresso</t>
  </si>
  <si>
    <t>21" x 36" Wall Cabinet - Maui - Espresso</t>
  </si>
  <si>
    <t>21" x 42" Wall Cabinet - Catalina - Espresso</t>
  </si>
  <si>
    <t>21" x 42" Wall Cabinet - Maui - Espresso</t>
  </si>
  <si>
    <t>24" x 18" Wall Cabinet - Catalina - Espresso</t>
  </si>
  <si>
    <t>24" x 18" Wall Cabinet - Maui - Espresso</t>
  </si>
  <si>
    <t>24" x 30" Wall Cabinet - Catalina - Espresso</t>
  </si>
  <si>
    <t>24" x 30" Wall Cabinet - Maui - Espresso</t>
  </si>
  <si>
    <t>24" x 36" Wall Cabinet - Catalina - Espresso</t>
  </si>
  <si>
    <t>24" x 36" Wall Cabinet - Maui - Espresso</t>
  </si>
  <si>
    <t>24" x 42" Wall Cabinet - Catalina - Espresso</t>
  </si>
  <si>
    <t>24" x 42" Wall Cabinet - Maui - Espresso</t>
  </si>
  <si>
    <t>27" x 30" Wall Cabinet - Catalina - Espresso</t>
  </si>
  <si>
    <t>27" x 30" Wall Cabinet - Maui - Espresso</t>
  </si>
  <si>
    <t>27" x 36" Wall Cabinet - Catalina - Espresso</t>
  </si>
  <si>
    <t>27" x 36" Wall Cabinet - Maui - Espresso</t>
  </si>
  <si>
    <t>27" x 42" Wall Cabinet - Catalina - Espresso</t>
  </si>
  <si>
    <t>27" x 42" Wall Cabinet - Maui - Espresso</t>
  </si>
  <si>
    <t>30" x 12" Wall Cabinet - Catalina - Espresso</t>
  </si>
  <si>
    <t>30" x 12" Wall Cabinet - Maui - Espresso</t>
  </si>
  <si>
    <t>30" x 15" Wall Cabinet - Catalina - Espresso</t>
  </si>
  <si>
    <t>30" x 15" Wall Cabinet - Maui - Espresso</t>
  </si>
  <si>
    <t>30" x 18" Wall Cabinet - Catalina - Espresso</t>
  </si>
  <si>
    <t>30" x 18" Wall Cabinet - Maui - Espresso</t>
  </si>
  <si>
    <t>30" x 24" Wall Cabinet - Catalina - Espresso</t>
  </si>
  <si>
    <t>30" x 24" Wall Cabinet - Maui - Espresso</t>
  </si>
  <si>
    <t>30" x 30" Wall Cabinet - Catalina - Espresso</t>
  </si>
  <si>
    <t>30" x 30" Wall Cabinet - Maui - Espresso</t>
  </si>
  <si>
    <t>30" x 30" Wall Cabinet with Matching Interior - Catalina - Espresso</t>
  </si>
  <si>
    <t>30" x 30" Wall Cabinet with Matching Interior - Maui - Espresso</t>
  </si>
  <si>
    <t>30" x 36" Wall Cabinet - Catalina - Espresso</t>
  </si>
  <si>
    <t>30" x 36" Wall Cabinet - Maui - Espresso</t>
  </si>
  <si>
    <t>30" x 36" Wall Cabinet with Matching Interior - Catalina - Espresso</t>
  </si>
  <si>
    <t>30" x 36" Wall Cabinet with Matching Interior - Maui - Espresso</t>
  </si>
  <si>
    <t>30" x 42" Wall Cabinet - Catalina - Espresso</t>
  </si>
  <si>
    <t>30" x 42" Wall Cabinet - Maui - Espresso</t>
  </si>
  <si>
    <t>30" x 42" Wall Cabinet with Matching Interior - Catalina - Espresso</t>
  </si>
  <si>
    <t>30" x 42" Wall Cabinet with Matching Interior - Maui - Espresso</t>
  </si>
  <si>
    <t>33" x 12" Wall Cabinet - Catalina - Espresso</t>
  </si>
  <si>
    <t>33" x 12" Wall Cabinet - Maui - Espresso</t>
  </si>
  <si>
    <t>33" x 15" Wall Cabinet - Catalina - Espresso</t>
  </si>
  <si>
    <t>33" x 15" Wall Cabinet - Maui - Espresso</t>
  </si>
  <si>
    <t>33" x 18" Wall Cabinet - Catalina - Espresso</t>
  </si>
  <si>
    <t>33" x 18" Wall Cabinet - Maui - Espresso</t>
  </si>
  <si>
    <t>33" x 24" Wall Cabinet - Catalina - Espresso</t>
  </si>
  <si>
    <t>33" x 24" Wall Cabinet - Maui - Espresso</t>
  </si>
  <si>
    <t>33" x 30" Wall Cabinet - Catalina - Espresso</t>
  </si>
  <si>
    <t>33" x 30" Wall Cabinet - Maui - Espresso</t>
  </si>
  <si>
    <t>33" x 36" Wall Cabinet - Catalina - Espresso</t>
  </si>
  <si>
    <t>33" x 36" Wall Cabinet - Maui - Espresso</t>
  </si>
  <si>
    <t>33" x 42" Wall Cabinet - Catalina - Espresso</t>
  </si>
  <si>
    <t>33" x 42" Wall Cabinet - Maui - Espresso</t>
  </si>
  <si>
    <t>36" x 12" Wall Cabinet - Catalina - Espresso</t>
  </si>
  <si>
    <t>36" x 12" Wall Cabinet - Maui - Espresso</t>
  </si>
  <si>
    <t>36" x 15" Wall Cabinet - Catalina - Espresso</t>
  </si>
  <si>
    <t>36" x 15" Wall Cabinet - Maui - Espresso</t>
  </si>
  <si>
    <t>36" x 18" Wall Cabinet - Catalina - Espresso</t>
  </si>
  <si>
    <t>36" x 18" Wall Cabinet - Maui - Espresso</t>
  </si>
  <si>
    <t>36" x 18" x 24" Deep Wall Cabinet - Catalina - Espresso</t>
  </si>
  <si>
    <t>36" x 18" x 24" Deep Wall Cabinet - Maui - Espresso</t>
  </si>
  <si>
    <t>36" x 24" Wall Cabinet - Catalina - Espresso</t>
  </si>
  <si>
    <t>36" x 24" Wall Cabinet - Maui - Espresso</t>
  </si>
  <si>
    <t>36" x 24" x 24" Deep Wall Cabinet - Catalina - Espresso</t>
  </si>
  <si>
    <t>36" x 24" x 24" Deep Wall Cabinet - Maui - Espresso</t>
  </si>
  <si>
    <t>36" x 30" Wall Cabinet - Catalina - Espresso</t>
  </si>
  <si>
    <t>36" x 30" Wall Cabinet - Maui - Espresso</t>
  </si>
  <si>
    <t>36" x 30" Wall Cabinet with Matching Interior - Catalina - Espresso</t>
  </si>
  <si>
    <t>36" x 30" Wall Cabinet with Matching Interior - Maui - Espresso</t>
  </si>
  <si>
    <t>36" x 36" Wall Cabinet - Catalina - Espresso</t>
  </si>
  <si>
    <t>36" x 36" Wall Cabinet - Maui - Espresso</t>
  </si>
  <si>
    <t>36" x 36" Wall Cabinet with Matching Interior - Catalina - Espresso</t>
  </si>
  <si>
    <t>36" x 36" Wall Cabinet with Matching Interior - Maui - Espresso</t>
  </si>
  <si>
    <t>36" x 42" Wall Cabinet - Catalina - Espresso</t>
  </si>
  <si>
    <t>36" x 42" Wall Cabinet - Maui - Espresso</t>
  </si>
  <si>
    <t>36" x 42" Wall Cabinet with Matching Interior - Catalina - Espresso</t>
  </si>
  <si>
    <t>36" x 42" Wall Cabinet with Matching Interior - Maui - Espresso</t>
  </si>
  <si>
    <t>39" x 12" Wall Cabinet - Catalina - Espresso</t>
  </si>
  <si>
    <t>39" x 12" Wall Cabinet - Maui - Espresso</t>
  </si>
  <si>
    <t>39" x 15" Wall Cabinet - Catalina - Espresso</t>
  </si>
  <si>
    <t>39" x 15" Wall Cabinet - Maui - Espresso</t>
  </si>
  <si>
    <t>39" x 18" Wall Cabinet - Catalina - Espresso</t>
  </si>
  <si>
    <t>39" x 18" Wall Cabinet - Maui - Espresso</t>
  </si>
  <si>
    <t>39" x 18" x 24" Deep Wall Cabinet - Catalina - Espresso</t>
  </si>
  <si>
    <t>39" x 18" x 24" Deep Wall Cabinet - Maui - Espresso</t>
  </si>
  <si>
    <t>39" x 24" Wall Cabinet - Catalina - Espresso</t>
  </si>
  <si>
    <t>39" x 24" Wall Cabinet - Maui - Espresso</t>
  </si>
  <si>
    <t>39" x 24" x 24" Deep Wall Cabinet - Catalina - Espresso</t>
  </si>
  <si>
    <t>39" x 24" x 24" Deep Wall Cabinet - Maui - Espresso</t>
  </si>
  <si>
    <t>39" x 30" Wall Cabinet - Catalina - Espresso</t>
  </si>
  <si>
    <t>39" x 30" Wall Cabinet - Maui - Espresso</t>
  </si>
  <si>
    <t>39" x 36" Wall Cabinet - Catalina - Espresso</t>
  </si>
  <si>
    <t>39" x 36" Wall Cabinet - Maui - Espresso</t>
  </si>
  <si>
    <t>39" x 42" Wall Cabinet - Catalina - Espresso</t>
  </si>
  <si>
    <t>39" x 42" Wall Cabinet - Maui - Espresso</t>
  </si>
  <si>
    <t>42" x 30" Wall Cabinet - Catalina - Espresso</t>
  </si>
  <si>
    <t>42" x 30" Wall Cabinet - Maui - Espresso</t>
  </si>
  <si>
    <t>42" x 36" Wall Cabinet - Catalina - Espresso</t>
  </si>
  <si>
    <t>42" x 36" Wall Cabinet - Maui - Espresso</t>
  </si>
  <si>
    <t>42" x 42" Wall Cabinet - Catalina - Espresso</t>
  </si>
  <si>
    <t>42" x 42" Wall Cabinet - Maui - Espresso</t>
  </si>
  <si>
    <t>30" x 30"  Universal Blind Wall Cabinet - Catalina - Espresso</t>
  </si>
  <si>
    <t>30" x 30"  Universal Blind Wall Cabinet - Maui - Espresso</t>
  </si>
  <si>
    <t>30" x 36"  Universal Blind Wall Cabinet - Catalina - Espresso</t>
  </si>
  <si>
    <t>30" x 36"  Universal Blind Wall Cabinet - Maui - Espresso</t>
  </si>
  <si>
    <t>30" x 42"  Universal Blind Wall Cabinet - Catalina - Espresso</t>
  </si>
  <si>
    <t>30" x 42"  Universal Blind Wall Cabinet - Maui - Espresso</t>
  </si>
  <si>
    <t>24" x 30" Wall Diagonal Cabinet - Catalina - Espresso</t>
  </si>
  <si>
    <t>24" x 30" Wall Diagonal Cabinet - Maui - Espresso</t>
  </si>
  <si>
    <t>24" x 30" Wall Diagonal Cabinet with Matching Interior - Catalina - Espresso</t>
  </si>
  <si>
    <t>24" x 30" Wall Diagonal Cabinet with Matching Interior - Maui - Espresso</t>
  </si>
  <si>
    <t>24" x 36" Wall Diagonal Cabinet - Catalina - Espresso</t>
  </si>
  <si>
    <t>24" x 36" Wall Diagonal Cabinet - Maui - Espresso</t>
  </si>
  <si>
    <t>24" x 36" Wall Diagonal Cabinet with Matching Interior - Catalina - Espresso</t>
  </si>
  <si>
    <t>24" x 36" Wall Diagonal Cabinet with Matching Interior - Maui - Espresso</t>
  </si>
  <si>
    <t>24" x 42" Wall Diagonal Cabinet - Catalina - Espresso</t>
  </si>
  <si>
    <t>24" x 42" Wall Diagonal Cabinet - Maui - Espresso</t>
  </si>
  <si>
    <t>24" x 42" Wall Diagonal Cabinet with Matching Interior - Catalina - Espresso</t>
  </si>
  <si>
    <t>24" x 42" Wall Diagonal Cabinet with Matching Interior - Maui - Espresso</t>
  </si>
  <si>
    <t>27" x 36" x 15" Wall Diagonal Cabinet - Catalina - Espresso</t>
  </si>
  <si>
    <t>27" x 36" x 15" Wall Diagonal Cabinet - Maui - Espresso</t>
  </si>
  <si>
    <t>27" x 36" x 15" Wall Diagonal Cabinet with Matching Interior - Catalina - Espresso</t>
  </si>
  <si>
    <t>27" x 36" x 15" Wall Diagonal Cabinet with Matching Interior - Maui - Espresso</t>
  </si>
  <si>
    <t>27" x 42" x 15" Wall Diagonal Cabinet - Catalina - Espresso</t>
  </si>
  <si>
    <t>27" x 42" x 15" Wall Diagonal Cabinet - Maui - Espresso</t>
  </si>
  <si>
    <t>27" x 42" x 15" Wall Diagonal Cabinet with Matching Interior - Catalina - Espresso</t>
  </si>
  <si>
    <t>27" x 42" x 15" Wall Diagonal Cabinet with Matching Interior - Maui - Espresso</t>
  </si>
  <si>
    <t>12" x 30" Wall End Cabinet - Catalina - Espresso</t>
  </si>
  <si>
    <t>12" x 30" Wall End Cabinet - Maui - Espresso</t>
  </si>
  <si>
    <t>12" x 36" Wall End Cabinet - Catalina - Espresso</t>
  </si>
  <si>
    <t>12" x 36" Wall End Cabinet - Maui - Espresso</t>
  </si>
  <si>
    <t>12" x 42" Wall End Cabinet - Catalina - Espresso</t>
  </si>
  <si>
    <t>12" x 42" Wall End Cabinet - Maui - Espresso</t>
  </si>
  <si>
    <t>96" Cove Crown Molding - Espresso</t>
  </si>
  <si>
    <t>Catalina Base Decorative End Panel - Pewter</t>
  </si>
  <si>
    <t>24" Base End Panel - Pewter</t>
  </si>
  <si>
    <t>3" Base Filler - Pewter</t>
  </si>
  <si>
    <t>6" Base Filler - Pewter</t>
  </si>
  <si>
    <t>96" Batten Molding - Pewter</t>
  </si>
  <si>
    <t>Bunn Foot - Pewter</t>
  </si>
  <si>
    <t>96" Crown Molding - Pewter</t>
  </si>
  <si>
    <t>96" Crown Molding Angled - Pewter</t>
  </si>
  <si>
    <t>96" Crown Molding  Classic - Pewter</t>
  </si>
  <si>
    <t>Corbel - Basic - Pewter</t>
  </si>
  <si>
    <t>Corbel - Large Classic Scroll - Pewter</t>
  </si>
  <si>
    <t>Corbel - Classic Scroll - Pewter</t>
  </si>
  <si>
    <t>Decorative Leg - Pewter</t>
  </si>
  <si>
    <t>96" Dentil Molding - Pewter</t>
  </si>
  <si>
    <t>1-1/2" Dishwasher End Panel - Pewter</t>
  </si>
  <si>
    <t>3" Dishwasher End Panel - Pewter</t>
  </si>
  <si>
    <t>6" Dishwasher End Panel 6 - Pewter</t>
  </si>
  <si>
    <t>3" x 30" Filler - Pewter</t>
  </si>
  <si>
    <t>3" x 42" Filler - Pewter</t>
  </si>
  <si>
    <t>3" x 96" Tall Filler - Pewter</t>
  </si>
  <si>
    <t>6" x 30" Filler - Pewter</t>
  </si>
  <si>
    <t>6" x 42" Filler - Pewter</t>
  </si>
  <si>
    <t>6" x 96" Tall Filler - Pewter</t>
  </si>
  <si>
    <t>96" Furniture Base - Pewter</t>
  </si>
  <si>
    <t>3" x 30" Fluted Filler - Pewter</t>
  </si>
  <si>
    <t>3" x 36" Fluted Filler - Pewter</t>
  </si>
  <si>
    <t>3" x 42" Fluted Filler - Pewter</t>
  </si>
  <si>
    <t>3" x 96" Fluted Filler - Pewter</t>
  </si>
  <si>
    <t>3" x 30" Filler Overlay - Pewter</t>
  </si>
  <si>
    <t>3" x 36" Filler Overlay - Pewter</t>
  </si>
  <si>
    <t>3" x 42" Filler Overlay - Pewter</t>
  </si>
  <si>
    <t>3" x 96" Filler Overlay - Pewter</t>
  </si>
  <si>
    <t>6" x 30" Filler Overlay - Pewter</t>
  </si>
  <si>
    <t>6" x 36" Filler Overlay - Pewter</t>
  </si>
  <si>
    <t>6" x 42" Filler Overlay - Pewter</t>
  </si>
  <si>
    <t>Half Bunn - split vertically - Pewter</t>
  </si>
  <si>
    <t>Half Tapered Foot - split vertically - Pewter</t>
  </si>
  <si>
    <t>96" Inside Corner Molding - Pewter</t>
  </si>
  <si>
    <t>96" Light Rail Bull Nose - Pewter</t>
  </si>
  <si>
    <t>96" Light Rail Decorative - Pewter</t>
  </si>
  <si>
    <t>96" Light Rail Standard - Pewter</t>
  </si>
  <si>
    <t>30" x 18" Microwave Wall Cabinet - Pewter</t>
  </si>
  <si>
    <t>96" Outside Corner Molding - 135 degree angle - Pewter</t>
  </si>
  <si>
    <t>96" Outside Corner Molding - Pewter</t>
  </si>
  <si>
    <t>36" Slotted Organizer - Pewter</t>
  </si>
  <si>
    <t>36" x 96" Back Panel - Horizontal Grain - Pewter</t>
  </si>
  <si>
    <t>36" x 48" Back Panel - Vertical Grain - Pewter</t>
  </si>
  <si>
    <t>48" x 96" Back Panel - Vertical Grain - Pewter</t>
  </si>
  <si>
    <t>96" Quarter Round - Pewter</t>
  </si>
  <si>
    <t>24" x 3/4" Deep Refrigerator End Panel - Pewter</t>
  </si>
  <si>
    <t>24" x 1/2" Refrigerator End Panel - Pewter</t>
  </si>
  <si>
    <t>30" x 3/4" Refrigerator End Panel - Pewter</t>
  </si>
  <si>
    <t>30" x 1/2" Refrigerator End Panel - Pewter</t>
  </si>
  <si>
    <t>96" Rope Molding - Pewter</t>
  </si>
  <si>
    <t>96" Scribe Molding - Pewter</t>
  </si>
  <si>
    <t>Split Decorative Leg - Pewter</t>
  </si>
  <si>
    <t>96" Shoe Molding - Pewter</t>
  </si>
  <si>
    <t>96" Tall End Panel - Pewter</t>
  </si>
  <si>
    <t>Tapered Foot - Pewter</t>
  </si>
  <si>
    <t>96" Toe-Kick Cover - Pewter</t>
  </si>
  <si>
    <t>36" Valance Arched - Pewter</t>
  </si>
  <si>
    <t>48" Valance Arched - Pewter</t>
  </si>
  <si>
    <t>48" Valance Scalloped - Pewter</t>
  </si>
  <si>
    <t>30" High - Catalina Wall Decorative End Panel - Pewter</t>
  </si>
  <si>
    <t>30" High - Maui Wall Decorative End Panel - Pewter</t>
  </si>
  <si>
    <t>36" High - Catalina Wall Decorative End Panel - Pewter</t>
  </si>
  <si>
    <t>36" High - Maui Wall Decorative End Panel - Pewter</t>
  </si>
  <si>
    <t>42" High - Catalina Wall Decorative End Panel - Pewter</t>
  </si>
  <si>
    <t>42" High - Maui Wall Decorative End Panel - Pewter</t>
  </si>
  <si>
    <t>12" x 42" Wall End Panel - Pewter</t>
  </si>
  <si>
    <t>15" x 42" Wall End Panel - Pewter</t>
  </si>
  <si>
    <t>30" x 15" Wine Rack - Pewter</t>
  </si>
  <si>
    <t>12" Base Cabinet - Catalina - Pewter</t>
  </si>
  <si>
    <t>12" Base Cabinet - Maui - Pewter</t>
  </si>
  <si>
    <t>15" Base Cabinet - Catalina - Pewter</t>
  </si>
  <si>
    <t>15" Base Cabinet - Maui - Pewter</t>
  </si>
  <si>
    <t>18" Base Cabinet - Catalina - Pewter</t>
  </si>
  <si>
    <t>18" Base Cabinet - Maui - Pewter</t>
  </si>
  <si>
    <t>21" Base Cabinet - Catalina - Pewter</t>
  </si>
  <si>
    <t>21" Base Cabinet - Maui - Pewter</t>
  </si>
  <si>
    <t>24" Base Cabinet - Catalina - Pewter</t>
  </si>
  <si>
    <t>24" Base Cabinet - Maui - Pewter</t>
  </si>
  <si>
    <t>27" Base Cabinet - Catalina - Pewter</t>
  </si>
  <si>
    <t>27" Base Cabinet - Maui - Pewter</t>
  </si>
  <si>
    <t>30" Base Cabinet - Catalina - Pewter</t>
  </si>
  <si>
    <t>30" Base Cabinet - Maui - Pewter</t>
  </si>
  <si>
    <t>33" Base Cabinet - Catalina - Pewter</t>
  </si>
  <si>
    <t>33" Base Cabinet - Maui - Pewter</t>
  </si>
  <si>
    <t>36" Base Cabinet - Catalina - Pewter</t>
  </si>
  <si>
    <t>36" Base Cabinet - Maui - Pewter</t>
  </si>
  <si>
    <t>39" Base Cabinet - Catalina - Pewter</t>
  </si>
  <si>
    <t>39" Base Cabinet - Maui - Pewter</t>
  </si>
  <si>
    <t>42" Base Cabinet - Catalina - Pewter</t>
  </si>
  <si>
    <t>42" Base Cabinet - Maui - Pewter</t>
  </si>
  <si>
    <t>39"- 42" Universal Blind Base Cabinet - Catalina - Pewter</t>
  </si>
  <si>
    <t>39"- 42" Universal Blind Base Cabinet - Maui - Pewter</t>
  </si>
  <si>
    <t>42"- 45" Universal Blind Base Cabinet - Catalina - Pewter</t>
  </si>
  <si>
    <t>42"- 45" Universal Blind Base Cabinet - Maui - Pewter</t>
  </si>
  <si>
    <t>45"- 48" Universal Blind Base Cabinet - Catalina - Pewter</t>
  </si>
  <si>
    <t>45"- 48" Universal Blind Base Cabinet - Maui - Pewter</t>
  </si>
  <si>
    <t>33" Universal Base Corner Cabinet - Catalina - Pewter</t>
  </si>
  <si>
    <t>33" Universal Base Corner Cabinet - Maui - Pewter</t>
  </si>
  <si>
    <t>36" Universal Base Corner Cabinet - Catalina - Pewter</t>
  </si>
  <si>
    <t>36" Universal Base Corner Cabinet - Maui - Pewter</t>
  </si>
  <si>
    <t>Maui Base Decorative End Panels - Pewter</t>
  </si>
  <si>
    <t>9" Base Full Height - Catalina - Pewter</t>
  </si>
  <si>
    <t>9" Base Full Height - Maui - Pewter</t>
  </si>
  <si>
    <t>12" Base Full Height - Catalina - Pewter</t>
  </si>
  <si>
    <t>12" Base Full Height - Maui - Pewter</t>
  </si>
  <si>
    <t>15" Base Full Height - Catalina - Pewter</t>
  </si>
  <si>
    <t>15" Base Full Height - Maui - Pewter</t>
  </si>
  <si>
    <t>18" Base Full Height - Catalina - Pewter</t>
  </si>
  <si>
    <t>18" Base Full Height - Maui - Pewter</t>
  </si>
  <si>
    <t>12" Three Drawer Base - Catalina - Pewter</t>
  </si>
  <si>
    <t>12" Three Drawer Base - Maui - Pewter</t>
  </si>
  <si>
    <t>15" Three Drawer Base - Catalina - Pewter</t>
  </si>
  <si>
    <t>15" Three Drawer Base - Maui - Pewter</t>
  </si>
  <si>
    <t>18" Three Drawer Base - Catalina - Pewter</t>
  </si>
  <si>
    <t>18" Three Drawer Base - Maui - Pewter</t>
  </si>
  <si>
    <t>21" Three Drawer Base - Catalina - Pewter</t>
  </si>
  <si>
    <t>21" Three Drawer Base - Maui - Pewter</t>
  </si>
  <si>
    <t>24" Three Drawer Base - Catalina - Pewter</t>
  </si>
  <si>
    <t>24" Three Drawer Base - Maui - Pewter</t>
  </si>
  <si>
    <t>30" Two Drawer Base - Catalina - Pewter</t>
  </si>
  <si>
    <t>30" Two Drawer Base - Maui - Pewter</t>
  </si>
  <si>
    <t>30" Three Drawer Base - Catalina - Pewter</t>
  </si>
  <si>
    <t>30" Three Drawer Base - Maui - Pewter</t>
  </si>
  <si>
    <t>36" Two Drawer Base - Catalina - Pewter</t>
  </si>
  <si>
    <t>36" Two Drawer Base - Maui - Pewter</t>
  </si>
  <si>
    <t>36" Three Drawer Base - Catalina - Pewter</t>
  </si>
  <si>
    <t>36" Three Drawer Base - Maui - Pewter</t>
  </si>
  <si>
    <t>30" Knee Drawer - Catalina - Pewter</t>
  </si>
  <si>
    <t>30" Knee Drawer - Maui - Pewter</t>
  </si>
  <si>
    <t>30" Microwave Base - Catalina - Pewter</t>
  </si>
  <si>
    <t>30" Microwave Base - Maui - Pewter</t>
  </si>
  <si>
    <t>30" x 36" Microwave Wall - Catalina - Pewter</t>
  </si>
  <si>
    <t>30" x 36" Microwave Wall - Maui - Pewter</t>
  </si>
  <si>
    <t>33" x 84" Double Oven - Catalina - Pewter</t>
  </si>
  <si>
    <t>33" x 84" Double Oven - Maui - Pewter</t>
  </si>
  <si>
    <t>33" x 90" Double Oven - Catalina - Pewter</t>
  </si>
  <si>
    <t>33" x 90" Double Oven - Maui - Pewter</t>
  </si>
  <si>
    <t>33" x 96" Double Oven - Catalina - Pewter</t>
  </si>
  <si>
    <t>33" x 96" Double Oven - Maui - Pewter</t>
  </si>
  <si>
    <t>Double Oven Panel Overlay - Pewter</t>
  </si>
  <si>
    <t>36" Arched Range Hood - Catalina - Pewter</t>
  </si>
  <si>
    <t>36" Arched Range Hood - Maui - Pewter</t>
  </si>
  <si>
    <t>36" Classic Range Hood - Catalina - Pewter</t>
  </si>
  <si>
    <t>36" Classic Range Hood - Maui - Pewter</t>
  </si>
  <si>
    <t>15" Sample Base Front - Catalina - Pewter</t>
  </si>
  <si>
    <t>15" Sample Base Front - Maui - Pewter</t>
  </si>
  <si>
    <t>Sample Door - Catalina - Pewter</t>
  </si>
  <si>
    <t>Sample Door - Maui - Pewter</t>
  </si>
  <si>
    <t>12" Sample Mini Base - Catalina - Pewter</t>
  </si>
  <si>
    <t>12" Sample Mini Base - Maui - Pewter</t>
  </si>
  <si>
    <t>30" Sink Base - Catalina - Pewter</t>
  </si>
  <si>
    <t>30" Sink Base - Maui - Pewter</t>
  </si>
  <si>
    <t>33" Sink Base - Catalina - Pewter</t>
  </si>
  <si>
    <t>33" Sink Base - Maui - Pewter</t>
  </si>
  <si>
    <t>36" Sink Base - Catalina - Pewter</t>
  </si>
  <si>
    <t>36" Sink Base - Maui - Pewter</t>
  </si>
  <si>
    <t>39" Sink Base - Catalina - Pewter</t>
  </si>
  <si>
    <t>39" Sink Base - Maui - Pewter</t>
  </si>
  <si>
    <t>36" Sink Base Farm - Catalina - Pewter</t>
  </si>
  <si>
    <t>36" Sink Base Farm - Maui - Pewter</t>
  </si>
  <si>
    <t>39" Sink Base Farm - Catalina - Pewter</t>
  </si>
  <si>
    <t>39" Sink Base Farm - Maui - Pewter</t>
  </si>
  <si>
    <t>26-1/2" Sink Front Corner Diagonal - Catalina - Pewter</t>
  </si>
  <si>
    <t>26-1/2" Sink Front Corner Diagonal - Maui - Pewter</t>
  </si>
  <si>
    <t>18" x 84" Utility Pantry - Catalina - Pewter</t>
  </si>
  <si>
    <t>18" x 84" Utility Pantry - Maui - Pewter</t>
  </si>
  <si>
    <t>18" x 90" Utility Pantry - Catalina - Pewter</t>
  </si>
  <si>
    <t>18" x 90" Utility Pantry - Maui - Pewter</t>
  </si>
  <si>
    <t>18" x 96" Utility Pantry - Catalina - Pewter</t>
  </si>
  <si>
    <t>18" x 96" Utility Pantry - Maui - Pewter</t>
  </si>
  <si>
    <t>24" x 84" Utility Pantry - Catalina - Pewter</t>
  </si>
  <si>
    <t>24" x 84" Utility Pantry - Maui - Pewter</t>
  </si>
  <si>
    <t>24" x 90" Utility Pantry - Catalina - Pewter</t>
  </si>
  <si>
    <t>24" x 90" Utility Pantry - Maui - Pewter</t>
  </si>
  <si>
    <t>24" x 96" Utility Pantry - Catalina - Pewter</t>
  </si>
  <si>
    <t>24" x 96" Utility Pantry - Maui - Pewter</t>
  </si>
  <si>
    <t>30" x 84" Utility Pantry - Catalina - Pewter</t>
  </si>
  <si>
    <t>30" x 84" Utility Pantry - Maui - Pewter</t>
  </si>
  <si>
    <t>30" x 90" Utility Pantry - Catalina - Pewter</t>
  </si>
  <si>
    <t>30" x 90" Utility Pantry - Maui - Pewter</t>
  </si>
  <si>
    <t>30" x 96" Utility Pantry - Catalina - Pewter</t>
  </si>
  <si>
    <t>30" x 96" Utility Pantry - Maui - Pewter</t>
  </si>
  <si>
    <t>12" Vanity Base - Catalina - Pewter</t>
  </si>
  <si>
    <t>12" Vanity Base - Maui - Pewter</t>
  </si>
  <si>
    <t>15" Vanity Base - Catalina - Pewter</t>
  </si>
  <si>
    <t>15" Vanity Base - Maui - Pewter</t>
  </si>
  <si>
    <t>18" Vanity Base - Catalina - Pewter</t>
  </si>
  <si>
    <t>18" Vanity Base - Maui - Pewter</t>
  </si>
  <si>
    <t>36" Vanity Base Top Drawers - Catalina - Pewter</t>
  </si>
  <si>
    <t>36" Vanity Base Top Drawers - Maui - Pewter</t>
  </si>
  <si>
    <t>42" Vanity Base Top Drawers - Catalina - Pewter</t>
  </si>
  <si>
    <t>42" Vanity Base Top Drawers - Maui - Pewter</t>
  </si>
  <si>
    <t>48" Vanity Base Top Drawers - Catalina - Pewter</t>
  </si>
  <si>
    <t>48" Vanity Base Top Drawers - Maui - Pewter</t>
  </si>
  <si>
    <t>60" Vanity Combo Sink Three Drawer - Catalina - Pewter</t>
  </si>
  <si>
    <t>60" Vanity Combo Sink Three Drawer - Maui - Pewter</t>
  </si>
  <si>
    <t>60" Vanity Combo Sink Six Drawer - Catalina - Pewter</t>
  </si>
  <si>
    <t>60" Vanity Combo Sink Six Drawer - Maui - Pewter</t>
  </si>
  <si>
    <t>12" Vanity Three Drawer Base - Catalina - Pewter</t>
  </si>
  <si>
    <t>12" Vanity Three Drawer Base - Maui - Pewter</t>
  </si>
  <si>
    <t>15" Vanity Three Drawer Base - Catalina - Pewter</t>
  </si>
  <si>
    <t>15" Vanity Three Drawer Base - Maui - Pewter</t>
  </si>
  <si>
    <t>18" Vanity Three Drawer Base - Catalina - Pewter</t>
  </si>
  <si>
    <t>18" Vanity Three Drawer Base - Maui - Pewter</t>
  </si>
  <si>
    <t>12" Vanity Full Height - Catalina - Pewter</t>
  </si>
  <si>
    <t>12" Vanity Full Height - Maui - Pewter</t>
  </si>
  <si>
    <t>24" Vanity Sink Base - Catalina - Pewter</t>
  </si>
  <si>
    <t>24" Vanity Sink Base - Maui - Pewter</t>
  </si>
  <si>
    <t>27" Vanity Sink Base - Catalina - Pewter</t>
  </si>
  <si>
    <t>27" Vanity Sink Base - Maui - Pewter</t>
  </si>
  <si>
    <t>30" Vanity Sink Base - Catalina - Pewter</t>
  </si>
  <si>
    <t>30" Vanity Sink Base - Maui - Pewter</t>
  </si>
  <si>
    <t>33" Vanity Sink Base - Catalina - Pewter</t>
  </si>
  <si>
    <t>33" Vanity Sink Base - Maui - Pewter</t>
  </si>
  <si>
    <t>36" Vanity Sink Base - Catalina - Pewter</t>
  </si>
  <si>
    <t>36" Vanity Sink Base - Maui - Pewter</t>
  </si>
  <si>
    <t>42" Vanity Sink Base - Catalina - Pewter</t>
  </si>
  <si>
    <t>42" Vanity Sink Base - Maui - Pewter</t>
  </si>
  <si>
    <t>48" Vanity Sink Base - Catalina - Pewter</t>
  </si>
  <si>
    <t>48" Vanity Sink Base - Maui - Pewter</t>
  </si>
  <si>
    <t>9" x 30" Wall Cabinet - Catalina - Pewter</t>
  </si>
  <si>
    <t>9" x 30" Wall Cabinet - Maui - Pewter</t>
  </si>
  <si>
    <t>9" x 36" Wall Cabinet - Catalina - Pewter</t>
  </si>
  <si>
    <t>9" x 36" Wall Cabinet - Maui - Pewter</t>
  </si>
  <si>
    <t>9" x 42" Wall Cabinet - Catalina - Pewter</t>
  </si>
  <si>
    <t>9" x 42" Wall Cabinet - Maui - Pewter</t>
  </si>
  <si>
    <t>12" x 30" Wall Cabinet - Catalina - Pewter</t>
  </si>
  <si>
    <t>12" x 30" Wall Cabinet - Maui - Pewter</t>
  </si>
  <si>
    <t>12" x 36" Wall Cabinet - Catalina - Pewter</t>
  </si>
  <si>
    <t>12" x 36" Wall Cabinet - Maui - Pewter</t>
  </si>
  <si>
    <t>12" x 42" Wall Cabinet - Catalina - Pewter</t>
  </si>
  <si>
    <t>12" x 42" Wall Cabinet - Maui - Pewter</t>
  </si>
  <si>
    <t>15" x 30" Wall Cabinet - Catalina - Pewter</t>
  </si>
  <si>
    <t>15" x 30" Wall Cabinet - Maui - Pewter</t>
  </si>
  <si>
    <t>15" x 30" Wall Cabinet with Matching Interior - Catalina - Pewter</t>
  </si>
  <si>
    <t>15" x 30" Wall Cabinet with Matching Interior - Maui - Pewter</t>
  </si>
  <si>
    <t>15" x 36" Wall Cabinet - Catalina - Pewter</t>
  </si>
  <si>
    <t>15" x 36" Wall Cabinet - Maui - Pewter</t>
  </si>
  <si>
    <t>15" x 36" Wall Cabinet with Matching Interior - Catalina - Pewter</t>
  </si>
  <si>
    <t>15" x 36" Wall Cabinet with Matching Interior - Maui - Pewter</t>
  </si>
  <si>
    <t>15" x 42" Wall Cabinet - Catalina - Pewter</t>
  </si>
  <si>
    <t>15" x 42" Wall Cabinet - Maui - Pewter</t>
  </si>
  <si>
    <t>15" x 42" Wall Cabinet with Matching Interior - Catalina - Pewter</t>
  </si>
  <si>
    <t>15" x 42" Wall Cabinet with Matching Interior - Maui - Pewter</t>
  </si>
  <si>
    <t>18" x 30" Wall Cabinet - Catalina - Pewter</t>
  </si>
  <si>
    <t>18" x 30" Wall Cabinet - Maui - Pewter</t>
  </si>
  <si>
    <t>18" x 30" Wall Cabinet with Matching Interior - Catalina - Pewter</t>
  </si>
  <si>
    <t>18" x 30" Wall Cabinet with Matching Interior - Maui - Pewter</t>
  </si>
  <si>
    <t>18" x 36" Wall Cabinet - Catalina - Pewter</t>
  </si>
  <si>
    <t>18" x 36" Wall Cabinet - Maui - Pewter</t>
  </si>
  <si>
    <t>18" x 36" Wall Cabinet with Matching Interior - Catalina - Pewter</t>
  </si>
  <si>
    <t>18" x 36" Wall Cabinet with Matching Interior - Maui - Pewter</t>
  </si>
  <si>
    <t>18" x 42" Wall Cabinet - Catalina - Pewter</t>
  </si>
  <si>
    <t>18" x 42" Wall Cabinet - Maui - Pewter</t>
  </si>
  <si>
    <t>18" x 42" Wall Cabinet with Matching Interior - Catalina - Pewter</t>
  </si>
  <si>
    <t>18" x 42" Wall Cabinet with Matching Interior - Maui - Pewter</t>
  </si>
  <si>
    <t>21" x 18" Wall Cabinet - Catalina - Pewter</t>
  </si>
  <si>
    <t>21" x 18" Wall Cabinet - Maui - Pewter</t>
  </si>
  <si>
    <t>21" x 30" Wall Cabinet - Catalina - Pewter</t>
  </si>
  <si>
    <t>21" x 30" Wall Cabinet - Maui - Pewter</t>
  </si>
  <si>
    <t>21" x 36" Wall Cabinet - Catalina - Pewter</t>
  </si>
  <si>
    <t>21" x 36" Wall Cabinet - Maui - Pewter</t>
  </si>
  <si>
    <t>21" x 42" Wall Cabinet - Catalina - Pewter</t>
  </si>
  <si>
    <t>21" x 42" Wall Cabinet - Maui - Pewter</t>
  </si>
  <si>
    <t>24" x 18" Wall Cabinet - Catalina - Pewter</t>
  </si>
  <si>
    <t>24" x 18" Wall Cabinet - Maui - Pewter</t>
  </si>
  <si>
    <t>24" x 30" Wall Cabinet - Catalina - Pewter</t>
  </si>
  <si>
    <t>24" x 30" Wall Cabinet - Maui - Pewter</t>
  </si>
  <si>
    <t>24" x 36" Wall Cabinet - Catalina - Pewter</t>
  </si>
  <si>
    <t>24" x 36" Wall Cabinet - Maui - Pewter</t>
  </si>
  <si>
    <t>24" x 42" Wall Cabinet - Catalina - Pewter</t>
  </si>
  <si>
    <t>24" x 42" Wall Cabinet - Maui - Pewter</t>
  </si>
  <si>
    <t>27" x 30" Wall Cabinet - Catalina - Pewter</t>
  </si>
  <si>
    <t>27" x 30" Wall Cabinet - Maui - Pewter</t>
  </si>
  <si>
    <t>27" x 36" Wall Cabinet - Catalina - Pewter</t>
  </si>
  <si>
    <t>27" x 36" Wall Cabinet - Maui - Pewter</t>
  </si>
  <si>
    <t>27" x 42" Wall Cabinet - Catalina - Pewter</t>
  </si>
  <si>
    <t>27" x 42" Wall Cabinet - Maui - Pewter</t>
  </si>
  <si>
    <t>30" x 12" Wall Cabinet - Catalina - Pewter</t>
  </si>
  <si>
    <t>30" x 12" Wall Cabinet - Maui - Pewter</t>
  </si>
  <si>
    <t>30" x 15" Wall Cabinet - Catalina - Pewter</t>
  </si>
  <si>
    <t>30" x 15" Wall Cabinet - Maui - Pewter</t>
  </si>
  <si>
    <t>30" x 18" Wall Cabinet - Catalina - Pewter</t>
  </si>
  <si>
    <t>30" x 18" Wall Cabinet - Maui - Pewter</t>
  </si>
  <si>
    <t>30" x 24" Wall Cabinet - Catalina - Pewter</t>
  </si>
  <si>
    <t>30" x 24" Wall Cabinet - Maui - Pewter</t>
  </si>
  <si>
    <t>30" x 30" Wall Cabinet - Catalina - Pewter</t>
  </si>
  <si>
    <t>30" x 30" Wall Cabinet - Maui - Pewter</t>
  </si>
  <si>
    <t>30" x 30" Wall Cabinet with Matching Interior - Catalina - Pewter</t>
  </si>
  <si>
    <t>30" x 30" Wall Cabinet with Matching Interior - Maui - Pewter</t>
  </si>
  <si>
    <t>30" x 36" Wall Cabinet - Catalina - Pewter</t>
  </si>
  <si>
    <t>30" x 36" Wall Cabinet - Maui - Pewter</t>
  </si>
  <si>
    <t>30" x 36" Wall Cabinet with Matching Interior - Catalina - Pewter</t>
  </si>
  <si>
    <t>30" x 36" Wall Cabinet with Matching Interior - Maui - Pewter</t>
  </si>
  <si>
    <t>30" x 42" Wall Cabinet - Catalina - Pewter</t>
  </si>
  <si>
    <t>30" x 42" Wall Cabinet - Maui - Pewter</t>
  </si>
  <si>
    <t>30" x 42" Wall Cabinet with Matching Interior - Catalina - Pewter</t>
  </si>
  <si>
    <t>30" x 42" Wall Cabinet with Matching Interior - Maui - Pewter</t>
  </si>
  <si>
    <t>33" x 12" Wall Cabinet - Catalina - Pewter</t>
  </si>
  <si>
    <t>33" x 12" Wall Cabinet - Maui - Pewter</t>
  </si>
  <si>
    <t>33" x 15" Wall Cabinet - Catalina - Pewter</t>
  </si>
  <si>
    <t>33" x 15" Wall Cabinet - Maui - Pewter</t>
  </si>
  <si>
    <t>33" x 18" Wall Cabinet - Catalina - Pewter</t>
  </si>
  <si>
    <t>33" x 18" Wall Cabinet - Maui - Pewter</t>
  </si>
  <si>
    <t>33" x 24" Wall Cabinet - Catalina - Pewter</t>
  </si>
  <si>
    <t>33" x 24" Wall Cabinet - Maui - Pewter</t>
  </si>
  <si>
    <t>33" x 30" Wall Cabinet - Catalina - Pewter</t>
  </si>
  <si>
    <t>33" x 30" Wall Cabinet - Maui - Pewter</t>
  </si>
  <si>
    <t>33" x 36" Wall Cabinet - Catalina - Pewter</t>
  </si>
  <si>
    <t>33" x 36" Wall Cabinet - Maui - Pewter</t>
  </si>
  <si>
    <t>33" x 42" Wall Cabinet - Catalina - Pewter</t>
  </si>
  <si>
    <t>33" x 42" Wall Cabinet - Maui - Pewter</t>
  </si>
  <si>
    <t>36" x 12" Wall Cabinet - Catalina - Pewter</t>
  </si>
  <si>
    <t>36" x 12" Wall Cabinet - Maui - Pewter</t>
  </si>
  <si>
    <t>36" x 15" Wall Cabinet - Catalina - Pewter</t>
  </si>
  <si>
    <t>36" x 15" Wall Cabinet - Maui - Pewter</t>
  </si>
  <si>
    <t>36" x 18" Wall Cabinet - Catalina - Pewter</t>
  </si>
  <si>
    <t>36" x 18" Wall Cabinet - Maui - Pewter</t>
  </si>
  <si>
    <t>36" x 18" x 24" Deep Wall Cabinet - Catalina - Pewter</t>
  </si>
  <si>
    <t>36" x 18" x 24" Deep Wall Cabinet - Maui - Pewter</t>
  </si>
  <si>
    <t>36" x 24" Wall Cabinet - Catalina - Pewter</t>
  </si>
  <si>
    <t>36" x 24" Wall Cabinet - Maui - Pewter</t>
  </si>
  <si>
    <t>36" x 24" x 24" Deep Wall Cabinet - Catalina - Pewter</t>
  </si>
  <si>
    <t>36" x 24" x 24" Deep Wall Cabinet - Maui - Pewter</t>
  </si>
  <si>
    <t>36" x 30" Wall Cabinet - Catalina - Pewter</t>
  </si>
  <si>
    <t>36" x 30" Wall Cabinet - Maui - Pewter</t>
  </si>
  <si>
    <t>36" x 30" Wall Cabinet with Matching Interior - Catalina - Pewter</t>
  </si>
  <si>
    <t>36" x 30" Wall Cabinet with Matching Interior - Maui - Pewter</t>
  </si>
  <si>
    <t>36" x 36" Wall Cabinet - Catalina - Pewter</t>
  </si>
  <si>
    <t>36" x 36" Wall Cabinet - Maui - Pewter</t>
  </si>
  <si>
    <t>36" x 36" Wall Cabinet with Matching Interior - Catalina - Pewter</t>
  </si>
  <si>
    <t>36" x 36" Wall Cabinet with Matching Interior - Maui - Pewter</t>
  </si>
  <si>
    <t>36" x 42" Wall Cabinet - Catalina - Pewter</t>
  </si>
  <si>
    <t>36" x 42" Wall Cabinet - Maui - Pewter</t>
  </si>
  <si>
    <t>36" x 42" Wall Cabinet with Matching Interior - Catalina - Pewter</t>
  </si>
  <si>
    <t>36" x 42" Wall Cabinet with Matching Interior - Maui - Pewter</t>
  </si>
  <si>
    <t>39" x 12" Wall Cabinet - Catalina - Pewter</t>
  </si>
  <si>
    <t>39" x 12" Wall Cabinet - Maui - Pewter</t>
  </si>
  <si>
    <t>39" x 15" Wall Cabinet - Catalina - Pewter</t>
  </si>
  <si>
    <t>39" x 15" Wall Cabinet - Maui - Pewter</t>
  </si>
  <si>
    <t>39" x 18" Wall Cabinet - Catalina - Pewter</t>
  </si>
  <si>
    <t>39" x 18" Wall Cabinet - Maui - Pewter</t>
  </si>
  <si>
    <t>39" x 18" x 24" Deep Wall Cabinet - Catalina - Pewter</t>
  </si>
  <si>
    <t>39" x 18" x 24" Deep Wall Cabinet - Maui - Pewter</t>
  </si>
  <si>
    <t>39" x 24" Wall Cabinet - Catalina - Pewter</t>
  </si>
  <si>
    <t>39" x 24" Wall Cabinet - Maui - Pewter</t>
  </si>
  <si>
    <t>39" x 24" x 24" Deep Wall Cabinet - Catalina - Pewter</t>
  </si>
  <si>
    <t>39" x 24" x 24" Deep Wall Cabinet - Maui - Pewter</t>
  </si>
  <si>
    <t>39" x 30" Wall Cabinet - Catalina - Pewter</t>
  </si>
  <si>
    <t>39" x 30" Wall Cabinet - Maui - Pewter</t>
  </si>
  <si>
    <t>39" x 36" Wall Cabinet - Catalina - Pewter</t>
  </si>
  <si>
    <t>39" x 36" Wall Cabinet - Maui - Pewter</t>
  </si>
  <si>
    <t>39" x 42" Wall Cabinet - Catalina - Pewter</t>
  </si>
  <si>
    <t>39" x 42" Wall Cabinet - Maui - Pewter</t>
  </si>
  <si>
    <t>42" x 30" Wall Cabinet - Catalina - Pewter</t>
  </si>
  <si>
    <t>42" x 30" Wall Cabinet - Maui - Pewter</t>
  </si>
  <si>
    <t>42" x 36" Wall Cabinet - Catalina - Pewter</t>
  </si>
  <si>
    <t>42" x 36" Wall Cabinet - Maui - Pewter</t>
  </si>
  <si>
    <t>42" x 42" Wall Cabinet - Catalina - Pewter</t>
  </si>
  <si>
    <t>42" x 42" Wall Cabinet - Maui - Pewter</t>
  </si>
  <si>
    <t>30" x 30"  Universal Blind Wall Cabinet - Catalina - Pewter</t>
  </si>
  <si>
    <t>30" x 30"  Universal Blind Wall Cabinet - Maui - Pewter</t>
  </si>
  <si>
    <t>30" x 36"  Universal Blind Wall Cabinet - Catalina - Pewter</t>
  </si>
  <si>
    <t>30" x 36"  Universal Blind Wall Cabinet - Maui - Pewter</t>
  </si>
  <si>
    <t>30" x 42"  Universal Blind Wall Cabinet - Catalina - Pewter</t>
  </si>
  <si>
    <t>30" x 42"  Universal Blind Wall Cabinet - Maui - Pewter</t>
  </si>
  <si>
    <t>24" x 30" Wall Diagonal Cabinet - Catalina - Pewter</t>
  </si>
  <si>
    <t>24" x 30" Wall Diagonal Cabinet - Maui - Pewter</t>
  </si>
  <si>
    <t>24" x 30" Wall Diagonal Cabinet with Matching Interior - Catalina - Pewter</t>
  </si>
  <si>
    <t>24" x 30" Wall Diagonal Cabinet with Matching Interior - Maui - Pewter</t>
  </si>
  <si>
    <t>24" x 36" Wall Diagonal Cabinet - Catalina - Pewter</t>
  </si>
  <si>
    <t>24" x 36" Wall Diagonal Cabinet - Maui - Pewter</t>
  </si>
  <si>
    <t>24" x 36" Wall Diagonal Cabinet with Matching Interior - Catalina - Pewter</t>
  </si>
  <si>
    <t>24" x 36" Wall Diagonal Cabinet with Matching Interior - Maui - Pewter</t>
  </si>
  <si>
    <t>24" x 42" Wall Diagonal Cabinet - Catalina - Pewter</t>
  </si>
  <si>
    <t>24" x 42" Wall Diagonal Cabinet - Maui - Pewter</t>
  </si>
  <si>
    <t>24" x 42" Wall Diagonal Cabinet with Matching Interior - Catalina - Pewter</t>
  </si>
  <si>
    <t>24" x 42" Wall Diagonal Cabinet with Matching Interior - Maui - Pewter</t>
  </si>
  <si>
    <t>27" x 36" x 15" Wall Diagonal Cabinet - Catalina - Pewter</t>
  </si>
  <si>
    <t>27" x 36" x 15" Wall Diagonal Cabinet - Maui - Pewter</t>
  </si>
  <si>
    <t>27" x 36" x 15" Wall Diagonal Cabinet with Matching Interior - Catalina - Pewter</t>
  </si>
  <si>
    <t>27" x 36" x 15" Wall Diagonal Cabinet with Matching Interior - Maui - Pewter</t>
  </si>
  <si>
    <t>27" x 42" x 15" Wall Diagonal Cabinet - Catalina - Pewter</t>
  </si>
  <si>
    <t>27" x 42" x 15" Wall Diagonal Cabinet - Maui - Pewter</t>
  </si>
  <si>
    <t>27" x 42" x 15" Wall Diagonal Cabinet with Matching Interior - Catalina - Pewter</t>
  </si>
  <si>
    <t>27" x 42" x 15" Wall Diagonal Cabinet with Matching Interior - Maui - Pewter</t>
  </si>
  <si>
    <t>12" x 30" Wall End Cabinet - Catalina - Pewter</t>
  </si>
  <si>
    <t>12" x 30" Wall End Cabinet - Maui - Pewter</t>
  </si>
  <si>
    <t>12" x 36" Wall End Cabinet - Catalina - Pewter</t>
  </si>
  <si>
    <t>12" x 36" Wall End Cabinet - Maui - Pewter</t>
  </si>
  <si>
    <t>12" x 42" Wall End Cabinet - Catalina - Pewter</t>
  </si>
  <si>
    <t>12" x 42" Wall End Cabinet - Maui - Pewter</t>
  </si>
  <si>
    <t>96" Cove Crown Molding - Pewter</t>
  </si>
  <si>
    <t>Beaded Back Panel - MDF - Polar White</t>
  </si>
  <si>
    <t>Catalina Base Decorative End Panel - Polar White</t>
  </si>
  <si>
    <t>24" Base End Panel - Polar White</t>
  </si>
  <si>
    <t>24" Base End Panel - MDF - Polar White</t>
  </si>
  <si>
    <t>3" Base Filler - Polar White</t>
  </si>
  <si>
    <t>6" Base Filler - Polar White</t>
  </si>
  <si>
    <t>96" Batten Molding - Polar White</t>
  </si>
  <si>
    <t>48" x 48" Back Panel - MDF - Polar White</t>
  </si>
  <si>
    <t>48" x 96" Back Panel - MDF - Polar White</t>
  </si>
  <si>
    <t>Bunn Foot - Polar White</t>
  </si>
  <si>
    <t>96" Crown Molding - Polar White</t>
  </si>
  <si>
    <t>96" Crown Molding Angled - Polar White</t>
  </si>
  <si>
    <t>96" Crown Molding  Classic - Polar White</t>
  </si>
  <si>
    <t>Corbel - Basic - Polar White</t>
  </si>
  <si>
    <t>Corbel - Large Classic Scroll - Polar White</t>
  </si>
  <si>
    <t>Corbel - Classic Scroll - Polar White</t>
  </si>
  <si>
    <t>96" Dentil Molding - Polar White</t>
  </si>
  <si>
    <t>1-1/2" Dishwasher End Panel - Polar White</t>
  </si>
  <si>
    <t>3" Dishwasher End Panel - Polar White</t>
  </si>
  <si>
    <t>6" Dishwasher End Panel 6 - Polar White</t>
  </si>
  <si>
    <t>3" x 30" Filler - Polar White</t>
  </si>
  <si>
    <t>3" x 42" Filler - Polar White</t>
  </si>
  <si>
    <t>3" x 96" Tall Filler - Polar White</t>
  </si>
  <si>
    <t>6" x 30" Filler - Polar White</t>
  </si>
  <si>
    <t>6" x 42" Filler - Polar White</t>
  </si>
  <si>
    <t>6" x 96" Tall Filler - Polar White</t>
  </si>
  <si>
    <t>96" Furniture Base - Polar White</t>
  </si>
  <si>
    <t>3" x 30" Fluted Filler - Polar White</t>
  </si>
  <si>
    <t>3" x 36" Fluted Filler - Polar White</t>
  </si>
  <si>
    <t>3" x 42" Fluted Filler - Polar White</t>
  </si>
  <si>
    <t>3" x 96" Fluted Filler - Polar White</t>
  </si>
  <si>
    <t>3" x 30" Filler Overlay - Polar White</t>
  </si>
  <si>
    <t>3" x 36" Filler Overlay - Polar White</t>
  </si>
  <si>
    <t>3" x 42" Filler Overlay - Polar White</t>
  </si>
  <si>
    <t>3" x 96" Filler Overlay - Polar White</t>
  </si>
  <si>
    <t>6" x 30" Filler Overlay - Polar White</t>
  </si>
  <si>
    <t>6" x 36" Filler Overlay - Polar White</t>
  </si>
  <si>
    <t>6" x 42" Filler Overlay - Polar White</t>
  </si>
  <si>
    <t>Half Bunn - split vertically - Polar White</t>
  </si>
  <si>
    <t>Half Tapered Foot - split vertically - Polar White</t>
  </si>
  <si>
    <t>96" Inside Corner Molding - Polar White</t>
  </si>
  <si>
    <t>96" Light Rail Bull Nose - Polar White</t>
  </si>
  <si>
    <t>96" Light Rail Decorative - Polar White</t>
  </si>
  <si>
    <t>96" Light Rail Standard - Polar White</t>
  </si>
  <si>
    <t>30" x 18" Microwave Wall Cabinet - Polar White</t>
  </si>
  <si>
    <t>96" Outside Corner Molding - 135 degree angle - Polar White</t>
  </si>
  <si>
    <t>96" Outside Corner Molding - Polar White</t>
  </si>
  <si>
    <t>36" Slotted Organizer - Polar White</t>
  </si>
  <si>
    <t>36" x 96" Back Panel - Horizontal Grain - Polar White</t>
  </si>
  <si>
    <t>30" x 15" Plate Rack - Polar White</t>
  </si>
  <si>
    <t>36" x 48" Back Panel - Vertical Grain - Polar White</t>
  </si>
  <si>
    <t>48" x 96" Back Panel - Vertical Grain - Polar White</t>
  </si>
  <si>
    <t>96" Quarter Round - Polar White</t>
  </si>
  <si>
    <t>24" x 3/4" Deep Refrigerator End Panel - Polar White</t>
  </si>
  <si>
    <t>24" x 1/2" Refrigerator End Panel - Polar White</t>
  </si>
  <si>
    <t>30" x 3/4" Refrigerator End Panel - Polar White</t>
  </si>
  <si>
    <t>30" x 1/2" Refrigerator End Panel - Polar White</t>
  </si>
  <si>
    <t>96" Rope Molding - Polar White</t>
  </si>
  <si>
    <t>96" Scribe Molding - Polar White</t>
  </si>
  <si>
    <t>Split Decorative Leg - Polar White</t>
  </si>
  <si>
    <t>96" Shoe Molding - Polar White</t>
  </si>
  <si>
    <t>96" Tall End Panel - Polar White</t>
  </si>
  <si>
    <t>96" Tall End Panel - MDF - Polar White</t>
  </si>
  <si>
    <t>Tapered Foot - Polar White</t>
  </si>
  <si>
    <t>96" Toe-Kick Cover - Polar White</t>
  </si>
  <si>
    <t>96" Toe-Kick Cover - MDF - Polar White</t>
  </si>
  <si>
    <t>36" Valance Arched - Polar White</t>
  </si>
  <si>
    <t>48" Valance Arched - Polar White</t>
  </si>
  <si>
    <t>48" Valance Scalloped - Polar White</t>
  </si>
  <si>
    <t>30" High - Catalina Wall Decorative End Panel - Polar White</t>
  </si>
  <si>
    <t>30" High - Hatteras Wall Decorative End Panel - Polar White</t>
  </si>
  <si>
    <t>30" High - Maui Wall Decorative End Panel - Polar White</t>
  </si>
  <si>
    <t>36" High - Catalina Wall Decorative End Panel - Polar White</t>
  </si>
  <si>
    <t>36" High - Hatteras Wall Decorative End Panel - Polar White</t>
  </si>
  <si>
    <t>36" High - Maui Wall Decorative End Panel - Polar White</t>
  </si>
  <si>
    <t>42" High - Catalina Wall Decorative End Panel - Polar White</t>
  </si>
  <si>
    <t>42" High - Hatteras Wall Decorative End Panel - Polar White</t>
  </si>
  <si>
    <t>42" High - Maui Wall Decorative End Panel - Polar White</t>
  </si>
  <si>
    <t>12" x 42" Wall End Panel - Polar White</t>
  </si>
  <si>
    <t>12" x 42" Wall End Panel - MDF - Polar White</t>
  </si>
  <si>
    <t>15" x 42" Wall End Panel - Polar White</t>
  </si>
  <si>
    <t>15" x 42" Wall End Panel - MDF - Polar White</t>
  </si>
  <si>
    <t>30" x 15" Wine Rack - Polar White</t>
  </si>
  <si>
    <t>12" Base Cabinet - Hatteras - Polar White</t>
  </si>
  <si>
    <t>15" Base Cabinet - Hatteras - Polar White</t>
  </si>
  <si>
    <t>18" Base Cabinet - Hatteras - Polar White</t>
  </si>
  <si>
    <t>21" Base Cabinet - Hatteras - Polar White</t>
  </si>
  <si>
    <t>24" Base Cabinet - Hatteras - Polar White</t>
  </si>
  <si>
    <t>27" Base Cabinet - Hatteras - Polar White</t>
  </si>
  <si>
    <t>30" Base Cabinet - Hatteras - Polar White</t>
  </si>
  <si>
    <t>33" Base Cabinet - Hatteras - Polar White</t>
  </si>
  <si>
    <t>36" Base Cabinet - Hatteras - Polar White</t>
  </si>
  <si>
    <t>39" Base Cabinet - Hatteras - Polar White</t>
  </si>
  <si>
    <t>42" Base Cabinet - Hatteras - Polar White</t>
  </si>
  <si>
    <t>39"- 42" Universal Blind Base Cabinet - Hatteras - Polar White</t>
  </si>
  <si>
    <t>42"- 45" Universal Blind Base Cabinet - Hatteras - Polar White</t>
  </si>
  <si>
    <t>45"- 48" Universal Blind Base Cabinet - Hatteras - Polar White</t>
  </si>
  <si>
    <t>33" Universal Base Corner Cabinet - Hatteras - Polar White</t>
  </si>
  <si>
    <t>36" Universal Base Corner Cabinet - Hatteras - Polar White</t>
  </si>
  <si>
    <t>9" Base Full Height - Hatteras - Polar White</t>
  </si>
  <si>
    <t>12" Base Full Height - Hatteras - Polar White</t>
  </si>
  <si>
    <t>15" Base Full Height - Hatteras - Polar White</t>
  </si>
  <si>
    <t>18" Base Full Height - Hatteras - Polar White</t>
  </si>
  <si>
    <t>12" Three Drawer Base - Hatteras - Polar White</t>
  </si>
  <si>
    <t>15" Three Drawer Base - Hatteras - Polar White</t>
  </si>
  <si>
    <t>18" Three Drawer Base - Hatteras - Polar White</t>
  </si>
  <si>
    <t>21" Three Drawer Base - Hatteras - Polar White</t>
  </si>
  <si>
    <t>24" Three Drawer Base - Hatteras - Polar White</t>
  </si>
  <si>
    <t>30" Two Drawer Base - Hatteras - Polar White</t>
  </si>
  <si>
    <t>30" Three Drawer Base - Hatteras - Polar White</t>
  </si>
  <si>
    <t>36" Two Drawer Base - Hatteras - Polar White</t>
  </si>
  <si>
    <t>36" Three Drawer Base - Hatteras - Polar White</t>
  </si>
  <si>
    <t>30" Knee Drawer - Hatteras - Polar White</t>
  </si>
  <si>
    <t>30" Microwave Base - Hatteras - Polar White</t>
  </si>
  <si>
    <t>30" x 36" Microwave Wall - Hatteras - Polar White</t>
  </si>
  <si>
    <t>33" x 84" Double Oven - Hatteras - Polar White</t>
  </si>
  <si>
    <t>33" x 90" Double Oven - Hatteras - Polar White</t>
  </si>
  <si>
    <t>33" x 96" Double Oven - Hatteras - Polar White</t>
  </si>
  <si>
    <t>15" Sample Base Front - Hatteras - Polar White</t>
  </si>
  <si>
    <t>Sample Door - Hatteras - Polar White</t>
  </si>
  <si>
    <t>30" Sink Base - Hatteras - Polar White</t>
  </si>
  <si>
    <t>33" Sink Base - Hatteras - Polar White</t>
  </si>
  <si>
    <t>36" Sink Base - Hatteras - Polar White</t>
  </si>
  <si>
    <t>39" Sink Base - Hatteras - Polar White</t>
  </si>
  <si>
    <t>36" Sink Base Farm - Hatteras - Polar White</t>
  </si>
  <si>
    <t>39" Sink Base Farm - Hatteras - Polar White</t>
  </si>
  <si>
    <t>26-1/2" Sink Front Corner Diagonal - Hatteras - Polar White</t>
  </si>
  <si>
    <t>18" x 84" Utility Pantry - Hatteras - Polar White</t>
  </si>
  <si>
    <t>18" x 90" Utility Pantry - Hatteras - Polar White</t>
  </si>
  <si>
    <t>18" x 96" Utility Pantry - Hatteras - Polar White</t>
  </si>
  <si>
    <t>24" x 84" Utility Pantry - Hatteras - Polar White</t>
  </si>
  <si>
    <t>24" x 90" Utility Pantry - Hatteras - Polar White</t>
  </si>
  <si>
    <t>24" x 96" Utility Pantry - Hatteras - Polar White</t>
  </si>
  <si>
    <t>30" x 84" Utility Pantry - Hatteras - Polar White</t>
  </si>
  <si>
    <t>30" x 90" Utility Pantry - Hatteras - Polar White</t>
  </si>
  <si>
    <t>30" x 96" Utility Pantry - Hatteras - Polar White</t>
  </si>
  <si>
    <t>12" Vanity Base - Hatteras - Polar White</t>
  </si>
  <si>
    <t>15" Vanity Base - Hatteras - Polar White</t>
  </si>
  <si>
    <t>18" Vanity Base - Hatteras - Polar White</t>
  </si>
  <si>
    <t>36" Vanity Base Top Drawers - Hatteras - Polar White</t>
  </si>
  <si>
    <t>42" Vanity Base Top Drawers - Hatteras - Polar White</t>
  </si>
  <si>
    <t>48" Vanity Base Top Drawers - Hatteras - Polar White</t>
  </si>
  <si>
    <t>60" Vanity Combo Sink Three Drawer - Hatteras - Polar White</t>
  </si>
  <si>
    <t>60" Vanity Combo Sink Six Drawer - Hatteras - Polar White</t>
  </si>
  <si>
    <t>12" Vanity Three Drawer Base - Hatteras - Polar White</t>
  </si>
  <si>
    <t>15" Vanity Three Drawer Base - Hatteras - Polar White</t>
  </si>
  <si>
    <t>18" Vanity Three Drawer Base - Hatteras - Polar White</t>
  </si>
  <si>
    <t>12" Vanity Full Height - Hatteras - Polar White</t>
  </si>
  <si>
    <t>24" Vanity Sink Base - Hatteras - Polar White</t>
  </si>
  <si>
    <t>27" Vanity Sink Base - Hatteras - Polar White</t>
  </si>
  <si>
    <t>30" Vanity Sink Base - Hatteras - Polar White</t>
  </si>
  <si>
    <t>33" Vanity Sink Base - Hatteras - Polar White</t>
  </si>
  <si>
    <t>36" Vanity Sink Base - Hatteras - Polar White</t>
  </si>
  <si>
    <t>42" Vanity Sink Base - Hatteras - Polar White</t>
  </si>
  <si>
    <t>48" Vanity Sink Base - Hatteras - Polar White</t>
  </si>
  <si>
    <t>9" x 30" Wall Cabinet - Hatteras - Polar White</t>
  </si>
  <si>
    <t>9" x 36" Wall Cabinet - Hatteras - Polar White</t>
  </si>
  <si>
    <t>9" x 42" Wall Cabinet - Hatteras - Polar White</t>
  </si>
  <si>
    <t>12" x 30" Wall Cabinet - Hatteras - Polar White</t>
  </si>
  <si>
    <t>12" x 36" Wall Cabinet - Hatteras - Polar White</t>
  </si>
  <si>
    <t>12" x 42" Wall Cabinet - Hatteras - Polar White</t>
  </si>
  <si>
    <t>15" x 30" Wall Cabinet - Hatteras - Polar White</t>
  </si>
  <si>
    <t>15" x 36" Wall Cabinet - Hatteras - Polar White</t>
  </si>
  <si>
    <t>15" x 42" Wall Cabinet - Hatteras - Polar White</t>
  </si>
  <si>
    <t>18" x 30" Wall Cabinet - Hatteras - Polar White</t>
  </si>
  <si>
    <t>18" x 36" Wall Cabinet - Hatteras - Polar White</t>
  </si>
  <si>
    <t>18" x 42" Wall Cabinet - Hatteras - Polar White</t>
  </si>
  <si>
    <t>21" x 18" Wall Cabinet - Hatteras - Polar White</t>
  </si>
  <si>
    <t>21" x 30" Wall Cabinet - Hatteras - Polar White</t>
  </si>
  <si>
    <t>21" x 36" Wall Cabinet - Hatteras - Polar White</t>
  </si>
  <si>
    <t>21" x 42" Wall Cabinet - Hatteras - Polar White</t>
  </si>
  <si>
    <t>24" x 18" Wall Cabinet - Hatteras - Polar White</t>
  </si>
  <si>
    <t>24" x 30" Wall Cabinet - Hatteras - Polar White</t>
  </si>
  <si>
    <t>24" x 36" Wall Cabinet - Hatteras - Polar White</t>
  </si>
  <si>
    <t>24" x 42" Wall Cabinet - Hatteras - Polar White</t>
  </si>
  <si>
    <t>27" x 30" Wall Cabinet - Hatteras - Polar White</t>
  </si>
  <si>
    <t>27" x 36" Wall Cabinet - Hatteras - Polar White</t>
  </si>
  <si>
    <t>27" x 42" Wall Cabinet - Hatteras - Polar White</t>
  </si>
  <si>
    <t>30" x 12" Wall Cabinet - Hatteras - Polar White</t>
  </si>
  <si>
    <t>30" x 15" Wall Cabinet - Hatteras - Polar White</t>
  </si>
  <si>
    <t>30" x 18" Wall Cabinet - Hatteras - Polar White</t>
  </si>
  <si>
    <t>30" x 24" Wall Cabinet - Hatteras - Polar White</t>
  </si>
  <si>
    <t>30" x 30" Wall Cabinet - Hatteras - Polar White</t>
  </si>
  <si>
    <t>30" x 36" Wall Cabinet - Hatteras - Polar White</t>
  </si>
  <si>
    <t>30" x 42" Wall Cabinet - Hatteras - Polar White</t>
  </si>
  <si>
    <t>33" x 12" Wall Cabinet - Hatteras - Polar White</t>
  </si>
  <si>
    <t>33" x 15" Wall Cabinet - Hatteras - Polar White</t>
  </si>
  <si>
    <t>33" x 18" Wall Cabinet - Hatteras - Polar White</t>
  </si>
  <si>
    <t>33" x 24" Wall Cabinet - Hatteras - Polar White</t>
  </si>
  <si>
    <t>33" x 30" Wall Cabinet - Hatteras - Polar White</t>
  </si>
  <si>
    <t>33" x 36" Wall Cabinet - Hatteras - Polar White</t>
  </si>
  <si>
    <t>33" x 42" Wall Cabinet - Hatteras - Polar White</t>
  </si>
  <si>
    <t>36" x 12" Wall Cabinet - Hatteras - Polar White</t>
  </si>
  <si>
    <t>36" x 15" Wall Cabinet - Hatteras - Polar White</t>
  </si>
  <si>
    <t>36" x 18" Wall Cabinet - Hatteras - Polar White</t>
  </si>
  <si>
    <t>36" x 18" x 24" Deep Wall Cabinet - Hatteras - Polar White</t>
  </si>
  <si>
    <t>36" x 24" Wall Cabinet - Hatteras - Polar White</t>
  </si>
  <si>
    <t>36" x 24" x 24" Deep Wall Cabinet - Hatteras - Polar White</t>
  </si>
  <si>
    <t>36" x 30" Wall Cabinet - Hatteras - Polar White</t>
  </si>
  <si>
    <t>36" x 36" Wall Cabinet - Hatteras - Polar White</t>
  </si>
  <si>
    <t>36" x 42" Wall Cabinet - Hatteras - Polar White</t>
  </si>
  <si>
    <t>39" x 12" Wall Cabinet - Hatteras - Polar White</t>
  </si>
  <si>
    <t>39" x 15" Wall Cabinet - Hatteras - Polar White</t>
  </si>
  <si>
    <t>39" x 18" Wall Cabinet - Hatteras - Polar White</t>
  </si>
  <si>
    <t>39" x 18" x 24" Deep Wall Cabinet - Hatteras - Polar White</t>
  </si>
  <si>
    <t>39" x 24" Wall Cabinet - Hatteras - Polar White</t>
  </si>
  <si>
    <t>39" x 24" x 24" Deep Wall Cabinet - Hatteras - Polar White</t>
  </si>
  <si>
    <t>39" x 30" Wall Cabinet - Hatteras - Polar White</t>
  </si>
  <si>
    <t>39" x 36" Wall Cabinet - Hatteras - Polar White</t>
  </si>
  <si>
    <t>39" x 42" Wall Cabinet - Hatteras - Polar White</t>
  </si>
  <si>
    <t>42" x 30" Wall Cabinet - Hatteras - Polar White</t>
  </si>
  <si>
    <t>42" x 36" Wall Cabinet - Hatteras - Polar White</t>
  </si>
  <si>
    <t>42" x 42" Wall Cabinet - Hatteras - Polar White</t>
  </si>
  <si>
    <t>30" x 30" Universal Wall Blind Cabinet - Hatteras - Polar White</t>
  </si>
  <si>
    <t>30" x 36" Universal Wall Blind Cabinet - Hatteras - Polar White</t>
  </si>
  <si>
    <t>30" x 42" Universal Wall Blind Cabinet - Hatteras - Polar White</t>
  </si>
  <si>
    <t>24" x 30" Wall Diagonal Cabinet - Hatteras - Polar White</t>
  </si>
  <si>
    <t>24" x 36" Wall Diagonal Cabinet - Hatteras - Polar White</t>
  </si>
  <si>
    <t>24" x 42" Wall Diagonal Cabinet - Hatteras - Polar White</t>
  </si>
  <si>
    <t>27" x 36" x 15" Wall Diagonal Cabinet - Hatteras - Polar White</t>
  </si>
  <si>
    <t>27" x 42" x 15" Wall Diagonal Cabinet - Hatteras - Polar White</t>
  </si>
  <si>
    <t>12" x 30" Wall End Cabinet - Hatteras - Polar White</t>
  </si>
  <si>
    <t>12" x 36" Wall End Cabinet - Hatteras - Polar White</t>
  </si>
  <si>
    <t>12" x 42" Wall End Cabinet - Hatteras - Polar White</t>
  </si>
  <si>
    <t>12" Base Cabinet - Catalina - Polar White</t>
  </si>
  <si>
    <t>12" Base Cabinet - Maui - Polar White</t>
  </si>
  <si>
    <t>15" Base Cabinet - Catalina - Polar White</t>
  </si>
  <si>
    <t>15" Base Cabinet - Maui - Polar White</t>
  </si>
  <si>
    <t>18" Base Cabinet - Catalina - Polar White</t>
  </si>
  <si>
    <t>18" Base Cabinet - Maui - Polar White</t>
  </si>
  <si>
    <t>21" Base Cabinet - Catalina - Polar White</t>
  </si>
  <si>
    <t>21" Base Cabinet - Maui - Polar White</t>
  </si>
  <si>
    <t>24" Base Cabinet - Catalina - Polar White</t>
  </si>
  <si>
    <t>24" Base Cabinet - Maui - Polar White</t>
  </si>
  <si>
    <t>27" Base Cabinet - Catalina - Polar White</t>
  </si>
  <si>
    <t>27" Base Cabinet - Maui - Polar White</t>
  </si>
  <si>
    <t>30" Base Cabinet - Catalina - Polar White</t>
  </si>
  <si>
    <t>30" Base Cabinet - Maui - Polar White</t>
  </si>
  <si>
    <t>33" Base Cabinet - Catalina - Polar White</t>
  </si>
  <si>
    <t>33" Base Cabinet - Maui - Polar White</t>
  </si>
  <si>
    <t>36" Base Cabinet - Catalina - Polar White</t>
  </si>
  <si>
    <t>36" Base Cabinet - Maui - Polar White</t>
  </si>
  <si>
    <t>39" Base Cabinet - Catalina - Polar White</t>
  </si>
  <si>
    <t>39" Base Cabinet - Maui - Polar White</t>
  </si>
  <si>
    <t>42" Base Cabinet - Catalina - Polar White</t>
  </si>
  <si>
    <t>42" Base Cabinet - Maui - Polar White</t>
  </si>
  <si>
    <t>39"- 42" Universal Blind Base Cabinet - Catalina - Polar White</t>
  </si>
  <si>
    <t>39"- 42" Universal Blind Base Cabinet - Maui - Polar White</t>
  </si>
  <si>
    <t>42"- 45" Universal Blind Base Cabinet - Catalina - Polar White</t>
  </si>
  <si>
    <t>42"- 45" Universal Blind Base Cabinet - Maui - Polar White</t>
  </si>
  <si>
    <t>45"- 48" Universal Blind Base Cabinet - Catalina - Polar White</t>
  </si>
  <si>
    <t>45"- 48" Universal Blind Base Cabinet - Maui - Polar White</t>
  </si>
  <si>
    <t>33" Universal Base Corner Cabinet - Catalina - Polar White</t>
  </si>
  <si>
    <t>33" Universal Base Corner Cabinet - Maui - Polar White</t>
  </si>
  <si>
    <t>36" Universal Base Corner Cabinet - Catalina - Polar White</t>
  </si>
  <si>
    <t>36" Universal Base Corner Cabinet - Maui - Polar White</t>
  </si>
  <si>
    <t>9" Base Full Height - Catalina - Polar White</t>
  </si>
  <si>
    <t>9" Base Full Height - Maui - Polar White</t>
  </si>
  <si>
    <t>12" Base Full Height - Catalina - Polar White</t>
  </si>
  <si>
    <t>12" Base Full Height - Maui - Polar White</t>
  </si>
  <si>
    <t>15" Base Full Height - Catalina - Polar White</t>
  </si>
  <si>
    <t>15" Base Full Height - Maui - Polar White</t>
  </si>
  <si>
    <t>18" Base Full Height - Catalina - Polar White</t>
  </si>
  <si>
    <t>18" Base Full Height - Maui - Polar White</t>
  </si>
  <si>
    <t>12" Three Drawer Base - Catalina - Polar White</t>
  </si>
  <si>
    <t>12" Three Drawer Base - Maui - Polar White</t>
  </si>
  <si>
    <t>15" Three Drawer Base - Catalina - Polar White</t>
  </si>
  <si>
    <t>15" Three Drawer Base - Maui - Polar White</t>
  </si>
  <si>
    <t>18" Three Drawer Base - Catalina - Polar White</t>
  </si>
  <si>
    <t>18" Three Drawer Base - Maui - Polar White</t>
  </si>
  <si>
    <t>21" Three Drawer Base - Catalina - Polar White</t>
  </si>
  <si>
    <t>21" Three Drawer Base - Maui - Polar White</t>
  </si>
  <si>
    <t>24" Three Drawer Base - Catalina - Polar White</t>
  </si>
  <si>
    <t>24" Three Drawer Base - Maui - Polar White</t>
  </si>
  <si>
    <t>30" Two Drawer Base - Catalina - Polar White</t>
  </si>
  <si>
    <t>30" Two Drawer Base - Maui - Polar White</t>
  </si>
  <si>
    <t>30" Three Drawer Base - Catalina - Polar White</t>
  </si>
  <si>
    <t>30" Three Drawer Base - Maui - Polar White</t>
  </si>
  <si>
    <t>36" Two Drawer Base - Catalina - Polar White</t>
  </si>
  <si>
    <t>36" Two Drawer Base - Maui - Polar White</t>
  </si>
  <si>
    <t>36" Three Drawer Base - Catalina - Polar White</t>
  </si>
  <si>
    <t>36" Three Drawer Base - Maui - Polar White</t>
  </si>
  <si>
    <t>30" Knee Drawer - Catalina - Polar White</t>
  </si>
  <si>
    <t>30" Knee Drawer - Maui - Polar White</t>
  </si>
  <si>
    <t>30" Microwave Base - Catalina - Polar White</t>
  </si>
  <si>
    <t>30" Microwave Base - Maui - Polar White</t>
  </si>
  <si>
    <t>30" x 36" Microwave Wall - Catalina - Polar White</t>
  </si>
  <si>
    <t>30" x 36" Microwave Wall - Maui - Polar White</t>
  </si>
  <si>
    <t>33" x 84" Double Oven - Catalina - Polar White</t>
  </si>
  <si>
    <t>33" x 84" Double Oven - Maui - Polar White</t>
  </si>
  <si>
    <t>33" x 90" Double Oven - Catalina - Polar White</t>
  </si>
  <si>
    <t>33" x 90" Double Oven - Maui - Polar White</t>
  </si>
  <si>
    <t>33" x 96" Double Oven - Catalina - Polar White</t>
  </si>
  <si>
    <t>33" x 96" Double Oven - Maui - Polar White</t>
  </si>
  <si>
    <t>Double Oven Panel Overlay - Polar White</t>
  </si>
  <si>
    <t>36" Arched Range Hood - Catalina - Polar White</t>
  </si>
  <si>
    <t>36" Arched Range Hood - Maui - Polar White</t>
  </si>
  <si>
    <t>36" Classic Range Hood - Catalina - Polar White</t>
  </si>
  <si>
    <t>36" Classic Range Hood - Maui - Polar White</t>
  </si>
  <si>
    <t>15" Sample Base Front - Catalina - Polar White</t>
  </si>
  <si>
    <t>15" Sample Base Front - Maui - Polar White</t>
  </si>
  <si>
    <t>Sample Door - Catalina - Polar White</t>
  </si>
  <si>
    <t>Sample Door - Maui - Polar White</t>
  </si>
  <si>
    <t>12" Sample Mini Base - Catalina - Polar White</t>
  </si>
  <si>
    <t>12" Sample Mini Base - Maui - Polar White</t>
  </si>
  <si>
    <t>30" Sink Base - Catalina - Polar White</t>
  </si>
  <si>
    <t>30" Sink Base - Maui - Polar White</t>
  </si>
  <si>
    <t>33" Sink Base - Catalina - Polar White</t>
  </si>
  <si>
    <t>33" Sink Base - Maui - Polar White</t>
  </si>
  <si>
    <t>36" Sink Base - Catalina - Polar White</t>
  </si>
  <si>
    <t>36" Sink Base - Maui - Polar White</t>
  </si>
  <si>
    <t>39" Sink Base - Catalina - Polar White</t>
  </si>
  <si>
    <t>39" Sink Base - Maui - Polar White</t>
  </si>
  <si>
    <t>36" Sink Base Farm - Catalina - Polar White</t>
  </si>
  <si>
    <t>36" Sink Base Farm - Maui - Polar White</t>
  </si>
  <si>
    <t>39" Sink Base Farm - Catalina - Polar White</t>
  </si>
  <si>
    <t>39" Sink Base Farm - Maui - Polar White</t>
  </si>
  <si>
    <t>26-1/2" Sink Front Corner Diagonal - Catalina - Polar White</t>
  </si>
  <si>
    <t>26-1/2" Sink Front Corner Diagonal - Maui - Polar White</t>
  </si>
  <si>
    <t>18" x 84" Utility Pantry - Catalina - Polar White</t>
  </si>
  <si>
    <t>18" x 84" Utility Pantry - Maui - Polar White</t>
  </si>
  <si>
    <t>18" x 90" Utility Pantry - Catalina - Polar White</t>
  </si>
  <si>
    <t>18" x 90" Utility Pantry - Maui - Polar White</t>
  </si>
  <si>
    <t>18" x 96" Utility Pantry - Catalina - Polar White</t>
  </si>
  <si>
    <t>18" x 96" Utility Pantry - Maui - Polar White</t>
  </si>
  <si>
    <t>24" x 84" Utility Pantry - Catalina - Polar White</t>
  </si>
  <si>
    <t>24" x 84" Utility Pantry - Maui - Polar White</t>
  </si>
  <si>
    <t>24" x 90" Utility Pantry - Catalina - Polar White</t>
  </si>
  <si>
    <t>24" x 90" Utility Pantry - Maui - Polar White</t>
  </si>
  <si>
    <t>24" x 96" Utility Pantry - Catalina - Polar White</t>
  </si>
  <si>
    <t>24" x 96" Utility Pantry - Maui - Polar White</t>
  </si>
  <si>
    <t>30" x 84" Utility Pantry - Catalina - Polar White</t>
  </si>
  <si>
    <t>30" x 84" Utility Pantry - Maui - Polar White</t>
  </si>
  <si>
    <t>30" x 90" Utility Pantry - Catalina - Polar White</t>
  </si>
  <si>
    <t>30" x 90" Utility Pantry - Maui - Polar White</t>
  </si>
  <si>
    <t>30" x 96" Utility Pantry - Catalina - Polar White</t>
  </si>
  <si>
    <t>30" x 96" Utility Pantry - Maui - Polar White</t>
  </si>
  <si>
    <t>12" Vanity Base - Catalina - Polar White</t>
  </si>
  <si>
    <t>12" Vanity Base - Maui - Polar White</t>
  </si>
  <si>
    <t>15" Vanity Base - Catalina - Polar White</t>
  </si>
  <si>
    <t>15" Vanity Base - Maui - Polar White</t>
  </si>
  <si>
    <t>18" Vanity Base - Catalina - Polar White</t>
  </si>
  <si>
    <t>18" Vanity Base - Maui - Polar White</t>
  </si>
  <si>
    <t>36" Vanity Base Top Drawers - Catalina - Polar White</t>
  </si>
  <si>
    <t>36" Vanity Base Top Drawers - Maui - Polar White</t>
  </si>
  <si>
    <t>42" Vanity Base Top Drawers - Catalina - Polar White</t>
  </si>
  <si>
    <t>42" Vanity Base Top Drawers - Maui - Polar White</t>
  </si>
  <si>
    <t>48" Vanity Base Top Drawers - Catalina - Polar White</t>
  </si>
  <si>
    <t>48" Vanity Base Top Drawers - Maui - Polar White</t>
  </si>
  <si>
    <t>60" Vanity Combo Sink Three Drawer - Catalina - Polar White</t>
  </si>
  <si>
    <t>60" Vanity Combo Sink Three Drawer - Maui - Polar White</t>
  </si>
  <si>
    <t>60" Vanity Combo Sink Six Drawer - Catalina - Polar White</t>
  </si>
  <si>
    <t>60" Vanity Combo Sink Six Drawer - Maui - Polar White</t>
  </si>
  <si>
    <t>12" Vanity Three Drawer Base - Catalina - Polar White</t>
  </si>
  <si>
    <t>12" Vanity Three Drawer Base - Maui - Polar White</t>
  </si>
  <si>
    <t>15" Vanity Three Drawer Base - Catalina - Polar White</t>
  </si>
  <si>
    <t>15" Vanity Three Drawer Base - Maui - Polar White</t>
  </si>
  <si>
    <t>18" Vanity Three Drawer Base - Catalina - Polar White</t>
  </si>
  <si>
    <t>18" Vanity Three Drawer Base - Maui - Polar White</t>
  </si>
  <si>
    <t>12" Vanity Full Height - Catalina - Polar White</t>
  </si>
  <si>
    <t>12" Vanity Full Height - Maui - Polar White</t>
  </si>
  <si>
    <t>24" Vanity Sink Base - Catalina - Polar White</t>
  </si>
  <si>
    <t>24" Vanity Sink Base - Maui - Polar White</t>
  </si>
  <si>
    <t>27" Vanity Sink Base - Catalina - Polar White</t>
  </si>
  <si>
    <t>27" Vanity Sink Base - Maui - Polar White</t>
  </si>
  <si>
    <t>30" Vanity Sink Base - Catalina - Polar White</t>
  </si>
  <si>
    <t>30" Vanity Sink Base - Maui - Polar White</t>
  </si>
  <si>
    <t>33" Vanity Sink Base - Catalina - Polar White</t>
  </si>
  <si>
    <t>33" Vanity Sink Base - Maui - Polar White</t>
  </si>
  <si>
    <t>36" Vanity Sink Base - Catalina - Polar White</t>
  </si>
  <si>
    <t>36" Vanity Sink Base - Maui - Polar White</t>
  </si>
  <si>
    <t>42" Vanity Sink Base - Catalina - Polar White</t>
  </si>
  <si>
    <t>42" Vanity Sink Base - Maui - Polar White</t>
  </si>
  <si>
    <t>48" Vanity Sink Base - Catalina - Polar White</t>
  </si>
  <si>
    <t>48" Vanity Sink Base - Maui - Polar White</t>
  </si>
  <si>
    <t>9" x 30" Wall Cabinet - Catalina - Polar White</t>
  </si>
  <si>
    <t>9" x 30" Wall Cabinet - Maui - Polar White</t>
  </si>
  <si>
    <t>9" x 36" Wall Cabinet - Catalina - Polar White</t>
  </si>
  <si>
    <t>9" x 36" Wall Cabinet - Maui - Polar White</t>
  </si>
  <si>
    <t>9" x 42" Wall Cabinet - Catalina - Polar White</t>
  </si>
  <si>
    <t>9" x 42" Wall Cabinet - Maui - Polar White</t>
  </si>
  <si>
    <t>12" x 30" Wall Cabinet - Catalina - Polar White</t>
  </si>
  <si>
    <t>12" x 30" Wall Cabinet - Maui - Polar White</t>
  </si>
  <si>
    <t>12" x 36" Wall Cabinet - Catalina - Polar White</t>
  </si>
  <si>
    <t>12" x 36" Wall Cabinet - Maui - Polar White</t>
  </si>
  <si>
    <t>12" x 42" Wall Cabinet - Catalina - Polar White</t>
  </si>
  <si>
    <t>12" x 42" Wall Cabinet - Maui - Polar White</t>
  </si>
  <si>
    <t>15" x 30" Wall Cabinet - Catalina - Polar White</t>
  </si>
  <si>
    <t>15" x 30" Wall Cabinet - Maui - Polar White</t>
  </si>
  <si>
    <t>15" x 30" Wall Cabinet with Matching Interior - Catalina - Polar White</t>
  </si>
  <si>
    <t>15" x 30" Wall Cabinet with Matching Interior - Maui - Polar White</t>
  </si>
  <si>
    <t>15" x 36" Wall Cabinet - Catalina - Polar White</t>
  </si>
  <si>
    <t>15" x 36" Wall Cabinet - Maui - Polar White</t>
  </si>
  <si>
    <t>15" x 36" Wall Cabinet with Matching Interior - Catalina - Polar White</t>
  </si>
  <si>
    <t>15" x 36" Wall Cabinet with Matching Interior - Maui - Polar White</t>
  </si>
  <si>
    <t>15" x 42" Wall Cabinet - Catalina - Polar White</t>
  </si>
  <si>
    <t>15" x 42" Wall Cabinet - Maui - Polar White</t>
  </si>
  <si>
    <t>15" x 42" Wall Cabinet with Matching Interior - Catalina - Polar White</t>
  </si>
  <si>
    <t>15" x 42" Wall Cabinet with Matching Interior - Maui - Polar White</t>
  </si>
  <si>
    <t>18" x 30" Wall Cabinet - Catalina - Polar White</t>
  </si>
  <si>
    <t>18" x 30" Wall Cabinet - Maui - Polar White</t>
  </si>
  <si>
    <t>18" x 30" Wall Cabinet with Matching Interior - Catalina - Polar White</t>
  </si>
  <si>
    <t>18" x 30" Wall Cabinet with Matching Interior - Maui - Polar White</t>
  </si>
  <si>
    <t>18" x 36" Wall Cabinet - Catalina - Polar White</t>
  </si>
  <si>
    <t>18" x 36" Wall Cabinet - Maui - Polar White</t>
  </si>
  <si>
    <t>18" x 36" Wall Cabinet with Matching Interior - Catalina - Polar White</t>
  </si>
  <si>
    <t>18" x 36" Wall Cabinet with Matching Interior - Maui - Polar White</t>
  </si>
  <si>
    <t>18" x 42" Wall Cabinet - Catalina - Polar White</t>
  </si>
  <si>
    <t>18" x 42" Wall Cabinet - Maui - Polar White</t>
  </si>
  <si>
    <t>18" x 42" Wall Cabinet with Matching Interior - Catalina - Polar White</t>
  </si>
  <si>
    <t>18" x 42" Wall Cabinet with Matching Interior - Maui - Polar White</t>
  </si>
  <si>
    <t>21" x 18" Wall Cabinet - Catalina - Polar White</t>
  </si>
  <si>
    <t>21" x 18" Wall Cabinet - Maui - Polar White</t>
  </si>
  <si>
    <t>21" x 30" Wall Cabinet - Catalina - Polar White</t>
  </si>
  <si>
    <t>21" x 30" Wall Cabinet - Maui - Polar White</t>
  </si>
  <si>
    <t>21" x 36" Wall Cabinet - Catalina - Polar White</t>
  </si>
  <si>
    <t>21" x 36" Wall Cabinet - Maui - Polar White</t>
  </si>
  <si>
    <t>21" x 42" Wall Cabinet - Catalina - Polar White</t>
  </si>
  <si>
    <t>21" x 42" Wall Cabinet - Maui - Polar White</t>
  </si>
  <si>
    <t>24" x 18" Wall Cabinet - Catalina - Polar White</t>
  </si>
  <si>
    <t>24" x 18" Wall Cabinet - Maui - Polar White</t>
  </si>
  <si>
    <t>24" x 30" Wall Cabinet - Catalina - Polar White</t>
  </si>
  <si>
    <t>24" x 30" Wall Cabinet - Maui - Polar White</t>
  </si>
  <si>
    <t>24" x 36" Wall Cabinet - Catalina - Polar White</t>
  </si>
  <si>
    <t>24" x 36" Wall Cabinet - Maui - Polar White</t>
  </si>
  <si>
    <t>24" x 42" Wall Cabinet - Catalina - Polar White</t>
  </si>
  <si>
    <t>24" x 42" Wall Cabinet - Maui - Polar White</t>
  </si>
  <si>
    <t>27" x 30" Wall Cabinet - Catalina - Polar White</t>
  </si>
  <si>
    <t>27" x 30" Wall Cabinet - Maui - Polar White</t>
  </si>
  <si>
    <t>27" x 36" Wall Cabinet - Catalina - Polar White</t>
  </si>
  <si>
    <t>27" x 36" Wall Cabinet - Maui - Polar White</t>
  </si>
  <si>
    <t>27" x 42" Wall Cabinet - Catalina - Polar White</t>
  </si>
  <si>
    <t>27" x 42" Wall Cabinet - Maui - Polar White</t>
  </si>
  <si>
    <t>30" x 12" Wall Cabinet - Catalina - Polar White</t>
  </si>
  <si>
    <t>30" x 12" Wall Cabinet - Maui - Polar White</t>
  </si>
  <si>
    <t>30" x 15" Wall Cabinet - Catalina - Polar White</t>
  </si>
  <si>
    <t>30" x 15" Wall Cabinet - Maui - Polar White</t>
  </si>
  <si>
    <t>30" x 18" Wall Cabinet - Catalina - Polar White</t>
  </si>
  <si>
    <t>30" x 18" Wall Cabinet - Maui - Polar White</t>
  </si>
  <si>
    <t>30" x 24" Wall Cabinet - Catalina - Polar White</t>
  </si>
  <si>
    <t>30" x 24" Wall Cabinet - Maui - Polar White</t>
  </si>
  <si>
    <t>30" x 30" Wall Cabinet - Catalina - Polar White</t>
  </si>
  <si>
    <t>30" x 30" Wall Cabinet - Maui - Polar White</t>
  </si>
  <si>
    <t>30" x 30" Wall Cabinet with Matching Interior - Catalina - Polar White</t>
  </si>
  <si>
    <t>30" x 30" Wall Cabinet with Matching Interior - Maui - Polar White</t>
  </si>
  <si>
    <t>30" x 36" Wall Cabinet - Catalina - Polar White</t>
  </si>
  <si>
    <t>30" x 36" Wall Cabinet - Maui - Polar White</t>
  </si>
  <si>
    <t>30" x 36" Wall Cabinet with Matching Interior - Catalina - Polar White</t>
  </si>
  <si>
    <t>30" x 36" Wall Cabinet with Matching Interior - Maui - Polar White</t>
  </si>
  <si>
    <t>30" x 42" Wall Cabinet - Catalina - Polar White</t>
  </si>
  <si>
    <t>30" x 42" Wall Cabinet - Maui - Polar White</t>
  </si>
  <si>
    <t>30" x 42" Wall Cabinet with Matching Interior - Catalina - Polar White</t>
  </si>
  <si>
    <t>30" x 42" Wall Cabinet with Matching Interior - Maui - Polar White</t>
  </si>
  <si>
    <t>33" x 12" Wall Cabinet - Catalina - Polar White</t>
  </si>
  <si>
    <t>33" x 12" Wall Cabinet - Maui - Polar White</t>
  </si>
  <si>
    <t>33" x 15" Wall Cabinet - Catalina - Polar White</t>
  </si>
  <si>
    <t>33" x 15" Wall Cabinet - Maui - Polar White</t>
  </si>
  <si>
    <t>33" x 18" Wall Cabinet - Catalina - Polar White</t>
  </si>
  <si>
    <t>33" x 18" Wall Cabinet - Maui - Polar White</t>
  </si>
  <si>
    <t>33" x 24" Wall Cabinet - Catalina - Polar White</t>
  </si>
  <si>
    <t>33" x 24" Wall Cabinet - Maui - Polar White</t>
  </si>
  <si>
    <t>33" x 30" Wall Cabinet - Catalina - Polar White</t>
  </si>
  <si>
    <t>33" x 30" Wall Cabinet - Maui - Polar White</t>
  </si>
  <si>
    <t>33" x 36" Wall Cabinet - Catalina - Polar White</t>
  </si>
  <si>
    <t>33" x 36" Wall Cabinet - Maui - Polar White</t>
  </si>
  <si>
    <t>33" x 42" Wall Cabinet - Catalina - Polar White</t>
  </si>
  <si>
    <t>33" x 42" Wall Cabinet - Maui - Polar White</t>
  </si>
  <si>
    <t>36" x 12" Wall Cabinet - Catalina - Polar White</t>
  </si>
  <si>
    <t>36" x 12" Wall Cabinet - Maui - Polar White</t>
  </si>
  <si>
    <t>36" x 15" Wall Cabinet - Catalina - Polar White</t>
  </si>
  <si>
    <t>36" x 15" Wall Cabinet - Maui - Polar White</t>
  </si>
  <si>
    <t>36" x 18" Wall Cabinet - Catalina - Polar White</t>
  </si>
  <si>
    <t>36" x 18" Wall Cabinet - Maui - Polar White</t>
  </si>
  <si>
    <t>36" x 18" x 24" Deep Wall Cabinet - Catalina - Polar White</t>
  </si>
  <si>
    <t>36" x 18" x 24" Deep Wall Cabinet - Maui - Polar White</t>
  </si>
  <si>
    <t>36" x 24" Wall Cabinet - Catalina - Polar White</t>
  </si>
  <si>
    <t>36" x 24" Wall Cabinet - Maui - Polar White</t>
  </si>
  <si>
    <t>36" x 24" x 24" Deep Wall Cabinet - Catalina - Polar White</t>
  </si>
  <si>
    <t>36" x 24" x 24" Deep Wall Cabinet - Maui - Polar White</t>
  </si>
  <si>
    <t>36" x 30" Wall Cabinet - Catalina - Polar White</t>
  </si>
  <si>
    <t>36" x 30" Wall Cabinet - Maui - Polar White</t>
  </si>
  <si>
    <t>36" x 30" Wall Cabinet with Matching Interior - Catalina - Polar White</t>
  </si>
  <si>
    <t>36" x 30" Wall Cabinet with Matching Interior - Maui - Polar White</t>
  </si>
  <si>
    <t>36" x 36" Wall Cabinet - Catalina - Polar White</t>
  </si>
  <si>
    <t>36" x 36" Wall Cabinet - Maui - Polar White</t>
  </si>
  <si>
    <t>36" x 36" Wall Cabinet with Matching Interior - Catalina - Polar White</t>
  </si>
  <si>
    <t>36" x 36" Wall Cabinet with Matching Interior - Maui - Polar White</t>
  </si>
  <si>
    <t>36" x 42" Wall Cabinet - Catalina - Polar White</t>
  </si>
  <si>
    <t>36" x 42" Wall Cabinet - Maui - Polar White</t>
  </si>
  <si>
    <t>36" x 42" Wall Cabinet with Matching Interior - Catalina - Polar White</t>
  </si>
  <si>
    <t>36" x 42" Wall Cabinet with Matching Interior - Maui - Polar White</t>
  </si>
  <si>
    <t>39" x 12" Wall Cabinet - Catalina - Polar White</t>
  </si>
  <si>
    <t>39" x 12" Wall Cabinet - Maui - Polar White</t>
  </si>
  <si>
    <t>39" x 15" Wall Cabinet - Catalina - Polar White</t>
  </si>
  <si>
    <t>39" x 15" Wall Cabinet - Maui - Polar White</t>
  </si>
  <si>
    <t>39" x 18" Wall Cabinet - Catalina - Polar White</t>
  </si>
  <si>
    <t>39" x 18" Wall Cabinet - Maui - Polar White</t>
  </si>
  <si>
    <t>39" x 18" x 24" Deep Wall Cabinet - Catalina - Polar White</t>
  </si>
  <si>
    <t>39" x 18" x 24" Deep Wall Cabinet - Maui - Polar White</t>
  </si>
  <si>
    <t>39" x 24" Wall Cabinet - Catalina - Polar White</t>
  </si>
  <si>
    <t>39" x 24" Wall Cabinet - Maui - Polar White</t>
  </si>
  <si>
    <t>39" x 24" x 24" Deep Wall Cabinet - Catalina - Polar White</t>
  </si>
  <si>
    <t>39" x 24" x 24" Deep Wall Cabinet - Maui - Polar White</t>
  </si>
  <si>
    <t>39" x 30" Wall Cabinet - Catalina - Polar White</t>
  </si>
  <si>
    <t>39" x 30" Wall Cabinet - Maui - Polar White</t>
  </si>
  <si>
    <t>39" x 36" Wall Cabinet - Catalina - Polar White</t>
  </si>
  <si>
    <t>39" x 36" Wall Cabinet - Maui - Polar White</t>
  </si>
  <si>
    <t>39" x 42" Wall Cabinet - Catalina - Polar White</t>
  </si>
  <si>
    <t>39" x 42" Wall Cabinet - Maui - Polar White</t>
  </si>
  <si>
    <t>42" x 30" Wall Cabinet - Catalina - Polar White</t>
  </si>
  <si>
    <t>42" x 30" Wall Cabinet - Maui - Polar White</t>
  </si>
  <si>
    <t>42" x 36" Wall Cabinet - Catalina - Polar White</t>
  </si>
  <si>
    <t>42" x 36" Wall Cabinet - Maui - Polar White</t>
  </si>
  <si>
    <t>42" x 42" Wall Cabinet - Catalina - Polar White</t>
  </si>
  <si>
    <t>42" x 42" Wall Cabinet - Maui - Polar White</t>
  </si>
  <si>
    <t>30" x 30"  Universal Blind Wall Cabinet - Catalina - Polar White</t>
  </si>
  <si>
    <t>30" x 30"  Universal Blind Wall Cabinet - Maui - Polar White</t>
  </si>
  <si>
    <t>30" x 36"  Universal Blind Wall Cabinet - Catalina - Polar White</t>
  </si>
  <si>
    <t>30" x 36"  Universal Blind Wall Cabinet - Maui - Polar White</t>
  </si>
  <si>
    <t>30" x 42"  Universal Blind Wall Cabinet - Catalina - Polar White</t>
  </si>
  <si>
    <t>30" x 42"  Universal Blind Wall Cabinet - Maui - Polar White</t>
  </si>
  <si>
    <t>24" x 30" Wall Diagonal Cabinet - Catalina - Polar White</t>
  </si>
  <si>
    <t>24" x 30" Wall Diagonal Cabinet - Maui - Polar White</t>
  </si>
  <si>
    <t>24" x 30" Wall Diagonal Cabinet with Matching Interior - Catalina - Polar White</t>
  </si>
  <si>
    <t>24" x 30" Wall Diagonal Cabinet with Matching Interior - Maui - Polar White</t>
  </si>
  <si>
    <t>24" x 36" Wall Diagonal Cabinet - Catalina - Polar White</t>
  </si>
  <si>
    <t>24" x 36" Wall Diagonal Cabinet - Maui - Polar White</t>
  </si>
  <si>
    <t>24" x 36" Wall Diagonal Cabinet with Matching Interior - Catalina - Polar White</t>
  </si>
  <si>
    <t>24" x 36" Wall Diagonal Cabinet with Matching Interior - Maui - Polar White</t>
  </si>
  <si>
    <t>24" x 42" Wall Diagonal Cabinet - Catalina - Polar White</t>
  </si>
  <si>
    <t>24" x 42" Wall Diagonal Cabinet - Maui - Polar White</t>
  </si>
  <si>
    <t>24" x 42" Wall Diagonal Cabinet with Matching Interior - Catalina - Polar White</t>
  </si>
  <si>
    <t>24" x 42" Wall Diagonal Cabinet with Matching Interior - Maui - Polar White</t>
  </si>
  <si>
    <t>27" x 36" x 15" Wall Diagonal Cabinet - Catalina - Polar White</t>
  </si>
  <si>
    <t>27" x 36" x 15" Wall Diagonal Cabinet - Maui - Polar White</t>
  </si>
  <si>
    <t>27" x 36" x 15" Wall Diagonal Cabinet with Matching Interior - Catalina - Polar White</t>
  </si>
  <si>
    <t>27" x 36" x 15" Wall Diagonal Cabinet with Matching Interior - Maui - Polar White</t>
  </si>
  <si>
    <t>27" x 42" x 15" Wall Diagonal Cabinet - Catalina - Polar White</t>
  </si>
  <si>
    <t>27" x 42" x 15" Wall Diagonal Cabinet - Maui - Polar White</t>
  </si>
  <si>
    <t>27" x 42" x 15" Wall Diagonal Cabinet with Matching Interior - Catalina - Polar White</t>
  </si>
  <si>
    <t>27" x 42" x 15" Wall Diagonal Cabinet with Matching Interior - Maui - Polar White</t>
  </si>
  <si>
    <t>12" x 30" Wall End Cabinet - Catalina - Polar White</t>
  </si>
  <si>
    <t>12" x 30" Wall End Cabinet - Maui - Polar White</t>
  </si>
  <si>
    <t>12" x 36" Wall End Cabinet - Catalina - Polar White</t>
  </si>
  <si>
    <t>12" x 36" Wall End Cabinet - Maui - Polar White</t>
  </si>
  <si>
    <t>12" x 42" Wall End Cabinet - Catalina - Polar White</t>
  </si>
  <si>
    <t>12" x 42" Wall End Cabinet - Maui - Polar White</t>
  </si>
  <si>
    <t>96" Cove Crown Molding - Polar White</t>
  </si>
  <si>
    <t>VL1584</t>
  </si>
  <si>
    <t>VL1884</t>
  </si>
  <si>
    <t>VL2484</t>
  </si>
  <si>
    <t>Yes</t>
  </si>
  <si>
    <t>No</t>
  </si>
  <si>
    <t>Instructions</t>
  </si>
  <si>
    <t>Customer Tab</t>
  </si>
  <si>
    <t>"Enter Customer Info Here" is the first tab you should fill out. This tab is where you will fill out your information, your customer's information, and the shipping address.</t>
  </si>
  <si>
    <t>Ordering Tab</t>
  </si>
  <si>
    <t>Quantity</t>
  </si>
  <si>
    <t>Extended Price</t>
  </si>
  <si>
    <t>The column under "Quantity" is where you will enter the amount of cabinets you want of each type.</t>
  </si>
  <si>
    <t>Printing Tab</t>
  </si>
  <si>
    <t>Cabinet Nomenclature</t>
  </si>
  <si>
    <t>Item Class</t>
  </si>
  <si>
    <t>RTA-AC</t>
  </si>
  <si>
    <t>RTA-JA</t>
  </si>
  <si>
    <t>RTA-RE</t>
  </si>
  <si>
    <t>WDEP30</t>
  </si>
  <si>
    <t>WDEP36</t>
  </si>
  <si>
    <t>WDEP42</t>
  </si>
  <si>
    <t>Exception</t>
  </si>
  <si>
    <t>Email:</t>
  </si>
  <si>
    <t>Job Name:</t>
  </si>
  <si>
    <t>Second Address:</t>
  </si>
  <si>
    <t>$D$3:OFFSET($N$14,COUNT($K$14:$K$80)-1,,1,1)</t>
  </si>
  <si>
    <t>Selection Box</t>
  </si>
  <si>
    <t>Order Type</t>
  </si>
  <si>
    <t>Collection 2</t>
  </si>
  <si>
    <t>Finish 2</t>
  </si>
  <si>
    <t>List Price Match</t>
  </si>
  <si>
    <t>Short Item Number</t>
  </si>
  <si>
    <t>Long Item Number</t>
  </si>
  <si>
    <t>Appointment?</t>
  </si>
  <si>
    <t>Lift Gate?</t>
  </si>
  <si>
    <t>Special Instructions:</t>
  </si>
  <si>
    <t>Contact's Name:</t>
  </si>
  <si>
    <t>Contact's Number:</t>
  </si>
  <si>
    <t>Door Style:</t>
  </si>
  <si>
    <t>Alternate Door Style</t>
  </si>
  <si>
    <t>Print Area</t>
  </si>
  <si>
    <t>Is the shipping address the same as your information?</t>
  </si>
  <si>
    <t>C Suffix</t>
  </si>
  <si>
    <t>F Suffix 1</t>
  </si>
  <si>
    <t>F Suffix 2</t>
  </si>
  <si>
    <t>Maui Base Decorative End Panels - Polar White</t>
  </si>
  <si>
    <t>The next areas to enter information are for "Quantity", "Cabinet", "Alternate Door Style", and "Alternate Finish".</t>
  </si>
  <si>
    <t xml:space="preserve">The column under "Cabinet" is where you will enter the different cabinets that you need for your design. This will be just the prefix of the cabinet, as the door style and finish suffixes will be automatically added (e.g. W3030, B12, CMV8, BEP24. Note: All cabinet item numbers are listed on the “Cabinet Nomenclature” reference tab).
</t>
  </si>
  <si>
    <t xml:space="preserve">"Print Here" is the summary tab from which you will print. </t>
  </si>
  <si>
    <t xml:space="preserve">The "Your Information” section includes information on you, your company, and your NorthPoint Cabinetry sales representative.
</t>
  </si>
  <si>
    <t xml:space="preserve">The second section you will fill out is "Customer Information“ which contains the details for your own customer.
</t>
  </si>
  <si>
    <t xml:space="preserve">The "Shipping Address" section is where you will fill out the shipping details. The last question in the shipping section has two options. The first option "Yes" will copy the address you put down in "Your Information" as the shipping address. The second option "No" will drop down an additional section where you can enter an alternative shipping address.
</t>
  </si>
  <si>
    <t xml:space="preserve">Next step is to go to the "Enter Ordering Info Here“ tab. This is where you will select all the information that you want to order. The "Required Fields“ section must be filled out first.
</t>
  </si>
  <si>
    <t xml:space="preserve">In "Required Fields" the first cell is "Door Style." Here you will choose the overall door style for your order. Your choice of door style will then be automatically added to your cabinets, unless you select an alternate door style below.
</t>
  </si>
  <si>
    <t xml:space="preserve">In the second cell is "Finish." This is where you will select the overall finish for your order. The finish will also be automatically added to your cabinets unless you select an alternate finish.
</t>
  </si>
  <si>
    <t xml:space="preserve">The third cell is "Multiplier." If you are filling out this form to place an order, this is where you will put the multiplier given to you by your sales representative. Alternatively, if you are filling out this form to offer a quote to your customer, you will insert the multiplier you are using for their quote.
</t>
  </si>
  <si>
    <r>
      <t xml:space="preserve">The column under "Alternate Finish" is also </t>
    </r>
    <r>
      <rPr>
        <b/>
        <sz val="12"/>
        <color theme="1"/>
        <rFont val="Northpoint"/>
      </rPr>
      <t>optional</t>
    </r>
    <r>
      <rPr>
        <sz val="12"/>
        <color theme="1"/>
        <rFont val="Northpoint"/>
      </rPr>
      <t xml:space="preserve">. Here you can select a different finish for each specific cabinet. If unchanged from "Select Here", the cabinet will default to the overall finish selected above (e.g. You want to go with a two-tone style design and need to choose two different colors on one order).
</t>
    </r>
  </si>
  <si>
    <r>
      <t xml:space="preserve">The column under "Alternate Door Style" is </t>
    </r>
    <r>
      <rPr>
        <b/>
        <sz val="12"/>
        <color theme="1"/>
        <rFont val="Northpoint"/>
      </rPr>
      <t>optional</t>
    </r>
    <r>
      <rPr>
        <sz val="12"/>
        <color theme="1"/>
        <rFont val="Northpoint"/>
      </rPr>
      <t xml:space="preserve">. This area allows you to select a different door style for each specific cabinet. If unchanged from "Select Here", the cabinet will default to the overall door style selected above (e.g. You are ordering cabinets for both a kitchen and a bathroom but want different door styles in each).
</t>
    </r>
  </si>
  <si>
    <t>1.8.7</t>
  </si>
  <si>
    <t>The "Cabinet Nomenclature" tab is a quick reference sheet that has all of the available cabinets and accessories. It also shows what the acronyms mean, what the suffixes and prefixes are, and how they are all put together.</t>
  </si>
  <si>
    <t>sku</t>
  </si>
  <si>
    <t>qty</t>
  </si>
  <si>
    <t>Item Count</t>
  </si>
  <si>
    <t>Export Range</t>
  </si>
  <si>
    <t>Quick Order Process</t>
  </si>
  <si>
    <t>The "Print Here" tab now has an additional way to place an order. To use this convenient tool, fill out your order details as normal, then click on the "Export CSV Web Order File" button when you're done. This will allow you to save the necessary details needed to import your order online.</t>
  </si>
  <si>
    <t xml:space="preserve">The next step is to head to the "Quickorder" section on the Hardware Resources website. Then navigate to the section titled "Upload from Excel". Click on this button and select the order file that you previously saved. This will automatically import your order and add the items to your cart.  From here, you can then checkout as usual. </t>
  </si>
  <si>
    <t>BDEP24-CSL</t>
  </si>
  <si>
    <t>BDEP24-MSL</t>
  </si>
  <si>
    <t>BEP24-SL</t>
  </si>
  <si>
    <t>BF3-SL</t>
  </si>
  <si>
    <t>BF6-SL</t>
  </si>
  <si>
    <t>BM8-SL</t>
  </si>
  <si>
    <t>BUNFOOT-SL</t>
  </si>
  <si>
    <t>CM8-SL</t>
  </si>
  <si>
    <t>CMA8-SL</t>
  </si>
  <si>
    <t>CMC8-SL</t>
  </si>
  <si>
    <t>CMV8-SL</t>
  </si>
  <si>
    <t>CORBEL-B-SL</t>
  </si>
  <si>
    <t>CORBEL-LS-SL</t>
  </si>
  <si>
    <t>CORBEL-S-SL</t>
  </si>
  <si>
    <t>DECOLEG-SL</t>
  </si>
  <si>
    <t>DM8-SL</t>
  </si>
  <si>
    <t>DWEP1.5-SL</t>
  </si>
  <si>
    <t>DWEP3-SL</t>
  </si>
  <si>
    <t>DWEP6-SL</t>
  </si>
  <si>
    <t>F330-SL</t>
  </si>
  <si>
    <t>F342-SL</t>
  </si>
  <si>
    <t>F396-SL</t>
  </si>
  <si>
    <t>F630-SL</t>
  </si>
  <si>
    <t>F642-SL</t>
  </si>
  <si>
    <t>F696-SL</t>
  </si>
  <si>
    <t>FB8-SL</t>
  </si>
  <si>
    <t>FF330-SL</t>
  </si>
  <si>
    <t>FF336-SL</t>
  </si>
  <si>
    <t>FF342-SL</t>
  </si>
  <si>
    <t>FF396-SL</t>
  </si>
  <si>
    <t>FO330-SL</t>
  </si>
  <si>
    <t>FO336-SL</t>
  </si>
  <si>
    <t>FO342-SL</t>
  </si>
  <si>
    <t>FO396-SL</t>
  </si>
  <si>
    <t>FO630-SL</t>
  </si>
  <si>
    <t>FO636-SL</t>
  </si>
  <si>
    <t>FO642-SL</t>
  </si>
  <si>
    <t>HBUNFOOT-SL</t>
  </si>
  <si>
    <t>HTFOOT-SL</t>
  </si>
  <si>
    <t>ICM8-SL</t>
  </si>
  <si>
    <t>LRB8-SL</t>
  </si>
  <si>
    <t>LRD8-SL</t>
  </si>
  <si>
    <t>LRS8-SL</t>
  </si>
  <si>
    <t>MWC3018-SL</t>
  </si>
  <si>
    <t>OCM8-135-SL</t>
  </si>
  <si>
    <t>OCM8-SL</t>
  </si>
  <si>
    <t>ORG36-SL</t>
  </si>
  <si>
    <t>OVD33P-SL</t>
  </si>
  <si>
    <t>PBBH4896-SL</t>
  </si>
  <si>
    <t>PH3696-SL</t>
  </si>
  <si>
    <t>PR3015-SL</t>
  </si>
  <si>
    <t>PV3648-SL</t>
  </si>
  <si>
    <t>PV4896-SL</t>
  </si>
  <si>
    <t>QR8-SL</t>
  </si>
  <si>
    <t>REP24-.75-SL</t>
  </si>
  <si>
    <t>REP24-1.5-SL</t>
  </si>
  <si>
    <t>REP30-.75-SL</t>
  </si>
  <si>
    <t>REP30-1.5-SL</t>
  </si>
  <si>
    <t>RM8-SL</t>
  </si>
  <si>
    <t>SCM8-SL</t>
  </si>
  <si>
    <t>SDECOLEG-SL</t>
  </si>
  <si>
    <t>SHM8-SL</t>
  </si>
  <si>
    <t>TEP96-SL</t>
  </si>
  <si>
    <t>TFOOT-SL</t>
  </si>
  <si>
    <t>TKC8-SL</t>
  </si>
  <si>
    <t>VAR36-SL</t>
  </si>
  <si>
    <t>VAR48-SL</t>
  </si>
  <si>
    <t>VSC48-SL</t>
  </si>
  <si>
    <t>WDEP1230-CSL</t>
  </si>
  <si>
    <t>WDEP1230-MSL</t>
  </si>
  <si>
    <t>WDEP1236-CSL</t>
  </si>
  <si>
    <t>WDEP1236-MSL</t>
  </si>
  <si>
    <t>WDEP1242-CSL</t>
  </si>
  <si>
    <t>WDEP1242-MSL</t>
  </si>
  <si>
    <t>WEP1242-SL</t>
  </si>
  <si>
    <t>WEP1542-SL</t>
  </si>
  <si>
    <t>WR3015-SL</t>
  </si>
  <si>
    <t>B12-CSL</t>
  </si>
  <si>
    <t>B12-MSL</t>
  </si>
  <si>
    <t>B15-CSL</t>
  </si>
  <si>
    <t>B15-MSL</t>
  </si>
  <si>
    <t>B18-CSL</t>
  </si>
  <si>
    <t>B18-MSL</t>
  </si>
  <si>
    <t>B21-CSL</t>
  </si>
  <si>
    <t>B21-MSL</t>
  </si>
  <si>
    <t>B24-CSL</t>
  </si>
  <si>
    <t>B24-MSL</t>
  </si>
  <si>
    <t>B27-CSL</t>
  </si>
  <si>
    <t>B27-MSL</t>
  </si>
  <si>
    <t>B30-CSL</t>
  </si>
  <si>
    <t>B30-MSL</t>
  </si>
  <si>
    <t>B33-CSL</t>
  </si>
  <si>
    <t>B33-MSL</t>
  </si>
  <si>
    <t>B36-CSL</t>
  </si>
  <si>
    <t>B36-MSL</t>
  </si>
  <si>
    <t>B39-CSL</t>
  </si>
  <si>
    <t>B39-MSL</t>
  </si>
  <si>
    <t>B42-CSL</t>
  </si>
  <si>
    <t>B42-MSL</t>
  </si>
  <si>
    <t>BBC39-42U-CSL</t>
  </si>
  <si>
    <t>BBC39-42U-MSL</t>
  </si>
  <si>
    <t>BBC42-45U-CSL</t>
  </si>
  <si>
    <t>BBC42-45U-MSL</t>
  </si>
  <si>
    <t>BBC45-48U-CSL</t>
  </si>
  <si>
    <t>BBC45-48U-MSL</t>
  </si>
  <si>
    <t>BC33U-CSL</t>
  </si>
  <si>
    <t>BC33U-MSL</t>
  </si>
  <si>
    <t>BC36U-CSL</t>
  </si>
  <si>
    <t>BC36U-MSL</t>
  </si>
  <si>
    <t>BFH09-CSL</t>
  </si>
  <si>
    <t>BFH09-MSL</t>
  </si>
  <si>
    <t>BFH12-CSL</t>
  </si>
  <si>
    <t>BFH12-MSL</t>
  </si>
  <si>
    <t>BFH15-CSL</t>
  </si>
  <si>
    <t>BFH15-MSL</t>
  </si>
  <si>
    <t>BFH18-CSL</t>
  </si>
  <si>
    <t>BFH18-MSL</t>
  </si>
  <si>
    <t>DB12-3-CSL</t>
  </si>
  <si>
    <t>DB12-3-MSL</t>
  </si>
  <si>
    <t>DB15-3-CSL</t>
  </si>
  <si>
    <t>DB15-3-MSL</t>
  </si>
  <si>
    <t>DB18-3-CSL</t>
  </si>
  <si>
    <t>DB18-3-MSL</t>
  </si>
  <si>
    <t>DB21-3-CSL</t>
  </si>
  <si>
    <t>DB21-3-MSL</t>
  </si>
  <si>
    <t>DB24-3-CSL</t>
  </si>
  <si>
    <t>DB24-3-MSL</t>
  </si>
  <si>
    <t>DB30-2-CSL</t>
  </si>
  <si>
    <t>DB30-2-MSL</t>
  </si>
  <si>
    <t>DB30-3-CSL</t>
  </si>
  <si>
    <t>DB30-3-MSL</t>
  </si>
  <si>
    <t>DB36-2-CSL</t>
  </si>
  <si>
    <t>DB36-2-MSL</t>
  </si>
  <si>
    <t>DB36-3-CSL</t>
  </si>
  <si>
    <t>DB36-3-MSL</t>
  </si>
  <si>
    <t>KD30-CSL</t>
  </si>
  <si>
    <t>KD30-MSL</t>
  </si>
  <si>
    <t>MWB30-CSL</t>
  </si>
  <si>
    <t>MWB30-MSL</t>
  </si>
  <si>
    <t>MWC3036-CSL</t>
  </si>
  <si>
    <t>MWC3036-MSL</t>
  </si>
  <si>
    <t>OVD3384-CSL</t>
  </si>
  <si>
    <t>OVD3384-MSL</t>
  </si>
  <si>
    <t>OVD3390-CSL</t>
  </si>
  <si>
    <t>OVD3390-MSL</t>
  </si>
  <si>
    <t>OVD3396-CSL</t>
  </si>
  <si>
    <t>OVD3396-MSL</t>
  </si>
  <si>
    <t>RHAR36-CSL</t>
  </si>
  <si>
    <t>RHAR36-MSL</t>
  </si>
  <si>
    <t>RHCL36-CSL</t>
  </si>
  <si>
    <t>RHCL36-MSL</t>
  </si>
  <si>
    <t>SAMB15-CSL</t>
  </si>
  <si>
    <t>SAMB15-MSL</t>
  </si>
  <si>
    <t>SAMD-CSL</t>
  </si>
  <si>
    <t>SAMD-MSL</t>
  </si>
  <si>
    <t>SAMMB-CSL</t>
  </si>
  <si>
    <t>SAMMB-MSL</t>
  </si>
  <si>
    <t>SB30-CSL</t>
  </si>
  <si>
    <t>SB30-MSL</t>
  </si>
  <si>
    <t>SB33-CSL</t>
  </si>
  <si>
    <t>SB33-MSL</t>
  </si>
  <si>
    <t>SB36-CSL</t>
  </si>
  <si>
    <t>SB36-MSL</t>
  </si>
  <si>
    <t>SB39-CSL</t>
  </si>
  <si>
    <t>SB39-MSL</t>
  </si>
  <si>
    <t>SBF36-CSL</t>
  </si>
  <si>
    <t>SBF36-MSL</t>
  </si>
  <si>
    <t>SBF39-CSL</t>
  </si>
  <si>
    <t>SBF39-MSL</t>
  </si>
  <si>
    <t>SFCD42-CSL</t>
  </si>
  <si>
    <t>SFCD42-MSL</t>
  </si>
  <si>
    <t>UP1884-CSL</t>
  </si>
  <si>
    <t>UP1884-MSL</t>
  </si>
  <si>
    <t>UP1890-CSL</t>
  </si>
  <si>
    <t>UP1890-MSL</t>
  </si>
  <si>
    <t>UP1896-CSL</t>
  </si>
  <si>
    <t>UP1896-MSL</t>
  </si>
  <si>
    <t>UP2484-CSL</t>
  </si>
  <si>
    <t>UP2484-MSL</t>
  </si>
  <si>
    <t>UP2490-CSL</t>
  </si>
  <si>
    <t>UP2490-MSL</t>
  </si>
  <si>
    <t>UP2496-CSL</t>
  </si>
  <si>
    <t>UP2496-MSL</t>
  </si>
  <si>
    <t>UP3084-CSL</t>
  </si>
  <si>
    <t>UP3084-MSL</t>
  </si>
  <si>
    <t>UP3090-CSL</t>
  </si>
  <si>
    <t>UP3090-MSL</t>
  </si>
  <si>
    <t>UP3096-CSL</t>
  </si>
  <si>
    <t>UP3096-MSL</t>
  </si>
  <si>
    <t>VB12-CSL</t>
  </si>
  <si>
    <t>VB12-MSL</t>
  </si>
  <si>
    <t>VB15-CSL</t>
  </si>
  <si>
    <t>VB15-MSL</t>
  </si>
  <si>
    <t>VB18-CSL</t>
  </si>
  <si>
    <t>VB18-MSL</t>
  </si>
  <si>
    <t>VBTD36-CSL</t>
  </si>
  <si>
    <t>VBTD36-MSL</t>
  </si>
  <si>
    <t>VBTD42-CSL</t>
  </si>
  <si>
    <t>VBTD42-MSL</t>
  </si>
  <si>
    <t>VBTD48-CSL</t>
  </si>
  <si>
    <t>VBTD48-MSL</t>
  </si>
  <si>
    <t>VCDB60-3-CSL</t>
  </si>
  <si>
    <t>VCDB60-3-MSL</t>
  </si>
  <si>
    <t>VCDB60-6-CSL</t>
  </si>
  <si>
    <t>VCDB60-6-MSL</t>
  </si>
  <si>
    <t>VDB12-3-CSL</t>
  </si>
  <si>
    <t>VDB12-3-MSL</t>
  </si>
  <si>
    <t>VDB15-3-CSL</t>
  </si>
  <si>
    <t>VDB15-3-MSL</t>
  </si>
  <si>
    <t>VDB18-3-CSL</t>
  </si>
  <si>
    <t>VDB18-3-MSL</t>
  </si>
  <si>
    <t>VDB21-3-CSL</t>
  </si>
  <si>
    <t>VDB21-3-MSL</t>
  </si>
  <si>
    <t>VFH12-CSL</t>
  </si>
  <si>
    <t>VFH12-MSL</t>
  </si>
  <si>
    <t>VL1584-CSL</t>
  </si>
  <si>
    <t>VL1584-MSL</t>
  </si>
  <si>
    <t>VL1884-CSL</t>
  </si>
  <si>
    <t>VL1884-MSL</t>
  </si>
  <si>
    <t>VL2484-CSL</t>
  </si>
  <si>
    <t>VL2484-MSL</t>
  </si>
  <si>
    <t>VSB24-CSL</t>
  </si>
  <si>
    <t>VSB24-MSL</t>
  </si>
  <si>
    <t>VSB27-CSL</t>
  </si>
  <si>
    <t>VSB27-MSL</t>
  </si>
  <si>
    <t>VSB30-CSL</t>
  </si>
  <si>
    <t>VSB30-MSL</t>
  </si>
  <si>
    <t>VSB33-CSL</t>
  </si>
  <si>
    <t>VSB33-MSL</t>
  </si>
  <si>
    <t>VSB36-CSL</t>
  </si>
  <si>
    <t>VSB36-MSL</t>
  </si>
  <si>
    <t>VSB42-CSL</t>
  </si>
  <si>
    <t>VSB42-MSL</t>
  </si>
  <si>
    <t>VSB48-CSL</t>
  </si>
  <si>
    <t>VSB48-MSL</t>
  </si>
  <si>
    <t>W0930-CSL</t>
  </si>
  <si>
    <t>W0930-MSL</t>
  </si>
  <si>
    <t>W0936-CSL</t>
  </si>
  <si>
    <t>W0936-MSL</t>
  </si>
  <si>
    <t>W0942-CSL</t>
  </si>
  <si>
    <t>W0942-MSL</t>
  </si>
  <si>
    <t>W1230-CSL</t>
  </si>
  <si>
    <t>W1230-MSL</t>
  </si>
  <si>
    <t>W1236-CSL</t>
  </si>
  <si>
    <t>W1236-MSL</t>
  </si>
  <si>
    <t>W1242-CSL</t>
  </si>
  <si>
    <t>W1242-MSL</t>
  </si>
  <si>
    <t>W1530-CSL</t>
  </si>
  <si>
    <t>W1530-MSL</t>
  </si>
  <si>
    <t>W1530MI-CSL</t>
  </si>
  <si>
    <t>W1530MI-MSL</t>
  </si>
  <si>
    <t>W1536-CSL</t>
  </si>
  <si>
    <t>W1536-MSL</t>
  </si>
  <si>
    <t>W1536MI-CSL</t>
  </si>
  <si>
    <t>W1536MI-MSL</t>
  </si>
  <si>
    <t>W1542-CSL</t>
  </si>
  <si>
    <t>W1542-MSL</t>
  </si>
  <si>
    <t>W1542MI-CSL</t>
  </si>
  <si>
    <t>W1542MI-MSL</t>
  </si>
  <si>
    <t>W1830-CSL</t>
  </si>
  <si>
    <t>W1830-MSL</t>
  </si>
  <si>
    <t>W1830MI-CSL</t>
  </si>
  <si>
    <t>W1830MI-MSL</t>
  </si>
  <si>
    <t>W1836-CSL</t>
  </si>
  <si>
    <t>W1836-MSL</t>
  </si>
  <si>
    <t>W1836MI-CSL</t>
  </si>
  <si>
    <t>W1836MI-MSL</t>
  </si>
  <si>
    <t>W1842-CSL</t>
  </si>
  <si>
    <t>W1842-MSL</t>
  </si>
  <si>
    <t>W1842MI-CSL</t>
  </si>
  <si>
    <t>W1842MI-MSL</t>
  </si>
  <si>
    <t>W2118-CSL</t>
  </si>
  <si>
    <t>W2118-MSL</t>
  </si>
  <si>
    <t>W2130-CSL</t>
  </si>
  <si>
    <t>W2130-MSL</t>
  </si>
  <si>
    <t>W2136-CSL</t>
  </si>
  <si>
    <t>W2136-MSL</t>
  </si>
  <si>
    <t>W2142-CSL</t>
  </si>
  <si>
    <t>W2142-MSL</t>
  </si>
  <si>
    <t>W2418-CSL</t>
  </si>
  <si>
    <t>W2418-MSL</t>
  </si>
  <si>
    <t>W2430-CSL</t>
  </si>
  <si>
    <t>W2430-MSL</t>
  </si>
  <si>
    <t>W2436-CSL</t>
  </si>
  <si>
    <t>W2436-MSL</t>
  </si>
  <si>
    <t>W2442-CSL</t>
  </si>
  <si>
    <t>W2442-MSL</t>
  </si>
  <si>
    <t>W2730-CSL</t>
  </si>
  <si>
    <t>W2730-MSL</t>
  </si>
  <si>
    <t>W2736-CSL</t>
  </si>
  <si>
    <t>W2736-MSL</t>
  </si>
  <si>
    <t>W2742-CSL</t>
  </si>
  <si>
    <t>W2742-MSL</t>
  </si>
  <si>
    <t>W3012-CSL</t>
  </si>
  <si>
    <t>W3012-MSL</t>
  </si>
  <si>
    <t>W3015-CSL</t>
  </si>
  <si>
    <t>W3015-MSL</t>
  </si>
  <si>
    <t>W3018-CSL</t>
  </si>
  <si>
    <t>W3018-MSL</t>
  </si>
  <si>
    <t>W3024-CSL</t>
  </si>
  <si>
    <t>W3024-MSL</t>
  </si>
  <si>
    <t>W3030-CSL</t>
  </si>
  <si>
    <t>W3030-MSL</t>
  </si>
  <si>
    <t>W3030MI-CSL</t>
  </si>
  <si>
    <t>W3030MI-MSL</t>
  </si>
  <si>
    <t>W3036-CSL</t>
  </si>
  <si>
    <t>W3036-MSL</t>
  </si>
  <si>
    <t>W3036MI-CSL</t>
  </si>
  <si>
    <t>W3036MI-MSL</t>
  </si>
  <si>
    <t>W3042-CSL</t>
  </si>
  <si>
    <t>W3042-MSL</t>
  </si>
  <si>
    <t>W3042MI-CSL</t>
  </si>
  <si>
    <t>W3042MI-MSL</t>
  </si>
  <si>
    <t>W3312-CSL</t>
  </si>
  <si>
    <t>W3312-MSL</t>
  </si>
  <si>
    <t>W3315-CSL</t>
  </si>
  <si>
    <t>W3315-MSL</t>
  </si>
  <si>
    <t>W3318-CSL</t>
  </si>
  <si>
    <t>W3318-MSL</t>
  </si>
  <si>
    <t>W3324-CSL</t>
  </si>
  <si>
    <t>W3324-MSL</t>
  </si>
  <si>
    <t>W3330-CSL</t>
  </si>
  <si>
    <t>W3330-MSL</t>
  </si>
  <si>
    <t>W3336-CSL</t>
  </si>
  <si>
    <t>W3336-MSL</t>
  </si>
  <si>
    <t>W3342-CSL</t>
  </si>
  <si>
    <t>W3342-MSL</t>
  </si>
  <si>
    <t>W3612-CSL</t>
  </si>
  <si>
    <t>W3612-MSL</t>
  </si>
  <si>
    <t>W3615-CSL</t>
  </si>
  <si>
    <t>W3615-MSL</t>
  </si>
  <si>
    <t>W3618-CSL</t>
  </si>
  <si>
    <t>W3618-MSL</t>
  </si>
  <si>
    <t>W361824-CSL</t>
  </si>
  <si>
    <t>W361824-MSL</t>
  </si>
  <si>
    <t>W3624-CSL</t>
  </si>
  <si>
    <t>W3624-MSL</t>
  </si>
  <si>
    <t>W362424-CSL</t>
  </si>
  <si>
    <t>W362424-MSL</t>
  </si>
  <si>
    <t>W3630-CSL</t>
  </si>
  <si>
    <t>W3630-MSL</t>
  </si>
  <si>
    <t>W3630MI-CSL</t>
  </si>
  <si>
    <t>W3630MI-MSL</t>
  </si>
  <si>
    <t>W3636-CSL</t>
  </si>
  <si>
    <t>W3636-MSL</t>
  </si>
  <si>
    <t>W3636MI-CSL</t>
  </si>
  <si>
    <t>W3636MI-MSL</t>
  </si>
  <si>
    <t>W3642-CSL</t>
  </si>
  <si>
    <t>W3642-MSL</t>
  </si>
  <si>
    <t>W3642MI-CSL</t>
  </si>
  <si>
    <t>W3642MI-MSL</t>
  </si>
  <si>
    <t>W3912-CSL</t>
  </si>
  <si>
    <t>W3912-MSL</t>
  </si>
  <si>
    <t>W3915-CSL</t>
  </si>
  <si>
    <t>W3915-MSL</t>
  </si>
  <si>
    <t>W3918-CSL</t>
  </si>
  <si>
    <t>W3918-MSL</t>
  </si>
  <si>
    <t>W391824-CSL</t>
  </si>
  <si>
    <t>W391824-MSL</t>
  </si>
  <si>
    <t>W3924-CSL</t>
  </si>
  <si>
    <t>W3924-MSL</t>
  </si>
  <si>
    <t>W392424-CSL</t>
  </si>
  <si>
    <t>W392424-MSL</t>
  </si>
  <si>
    <t>W3930-CSL</t>
  </si>
  <si>
    <t>W3930-MSL</t>
  </si>
  <si>
    <t>W3936-CSL</t>
  </si>
  <si>
    <t>W3936-MSL</t>
  </si>
  <si>
    <t>W3942-CSL</t>
  </si>
  <si>
    <t>W3942-MSL</t>
  </si>
  <si>
    <t>W4230-CSL</t>
  </si>
  <si>
    <t>W4230-MSL</t>
  </si>
  <si>
    <t>W4236-CSL</t>
  </si>
  <si>
    <t>W4236-MSL</t>
  </si>
  <si>
    <t>W4242-CSL</t>
  </si>
  <si>
    <t>W4242-MSL</t>
  </si>
  <si>
    <t>WBC30-3330U-CSL</t>
  </si>
  <si>
    <t>WBC30-3330U-MSL</t>
  </si>
  <si>
    <t>WBC30-3336U-CSL</t>
  </si>
  <si>
    <t>WBC30-3336U-MSL</t>
  </si>
  <si>
    <t>WBC30-3342U-CSL</t>
  </si>
  <si>
    <t>WBC30-3342U-MSL</t>
  </si>
  <si>
    <t>WDC2430-CSL</t>
  </si>
  <si>
    <t>WDC2430-MSL</t>
  </si>
  <si>
    <t>WDC2430MI-CSL</t>
  </si>
  <si>
    <t>WDC2430MI-MSL</t>
  </si>
  <si>
    <t>WDC2436-CSL</t>
  </si>
  <si>
    <t>WDC2436-MSL</t>
  </si>
  <si>
    <t>WDC2436MI-CSL</t>
  </si>
  <si>
    <t>WDC2436MI-MSL</t>
  </si>
  <si>
    <t>WDC2442-CSL</t>
  </si>
  <si>
    <t>WDC2442-MSL</t>
  </si>
  <si>
    <t>WDC2442MI-CSL</t>
  </si>
  <si>
    <t>WDC2442MI-MSL</t>
  </si>
  <si>
    <t>WDC273615-CSL</t>
  </si>
  <si>
    <t>WDC273615-MSL</t>
  </si>
  <si>
    <t>WDC273615MI-CSL</t>
  </si>
  <si>
    <t>WDC273615MI-MSL</t>
  </si>
  <si>
    <t>WDC274215-CSL</t>
  </si>
  <si>
    <t>WDC274215-MSL</t>
  </si>
  <si>
    <t>WDC274215MI-CSL</t>
  </si>
  <si>
    <t>WDC274215MI-MSL</t>
  </si>
  <si>
    <t>WEC1230-CSL</t>
  </si>
  <si>
    <t>WEC1230-MSL</t>
  </si>
  <si>
    <t>WEC1236-CSL</t>
  </si>
  <si>
    <t>WEC1236-MSL</t>
  </si>
  <si>
    <t>WEC1242-CSL</t>
  </si>
  <si>
    <t>WEC1242-MSL</t>
  </si>
  <si>
    <t>Product Name/Description</t>
  </si>
  <si>
    <t>CAB-SMP-BAG</t>
  </si>
  <si>
    <t>TUKITS-SL</t>
  </si>
  <si>
    <t>TUPEN-SL</t>
  </si>
  <si>
    <t>TUPSTICK-SL</t>
  </si>
  <si>
    <t>12" Base Cabinet - Catalina - Slate</t>
  </si>
  <si>
    <t>12" Base Cabinet - Maui - Slate</t>
  </si>
  <si>
    <t>15" Base Cabinet - Catalina - Slate</t>
  </si>
  <si>
    <t>15” Base Cabinet – Maui – Espresso</t>
  </si>
  <si>
    <t>15" Base Cabinet - Maui - Slate</t>
  </si>
  <si>
    <t>18" Base Cabinet - Catalina - Slate</t>
  </si>
  <si>
    <t>18" Base Cabinet - Maui - Slate</t>
  </si>
  <si>
    <t>21" Base Cabinet - Catalina - Slate</t>
  </si>
  <si>
    <t>21" Base Cabinet - Maui - Slate</t>
  </si>
  <si>
    <t>24" Base Cabinet - Catalina - Slate</t>
  </si>
  <si>
    <t>24" Base Cabinet - Maui - Slate</t>
  </si>
  <si>
    <t>27" Base Cabinet - Catalina - Slate</t>
  </si>
  <si>
    <t>27" Base Cabinet - Maui - Slate</t>
  </si>
  <si>
    <t>30" Base Cabinet - Catalina - Slate</t>
  </si>
  <si>
    <t>30" Base Cabinet - Maui - Slate</t>
  </si>
  <si>
    <t>33 Base Cabinet - Catalina - Espresso</t>
  </si>
  <si>
    <t>33" Base Cabinet - Catalina - Slate</t>
  </si>
  <si>
    <t>33" Base Cabinet - Maui - Slate</t>
  </si>
  <si>
    <t>36" Base Cabinet - Catalina - Slate</t>
  </si>
  <si>
    <t>36" Base Cabinet - Maui - Slate</t>
  </si>
  <si>
    <t>39" Base Cabinet - Catalina - Slate</t>
  </si>
  <si>
    <t>39" Base Cabinet - Maui - Slate</t>
  </si>
  <si>
    <t>42" Base Cabinet - Catalina - Slate</t>
  </si>
  <si>
    <t>42" Base Cabinet - Maui - Slate</t>
  </si>
  <si>
    <t>39"- 42" Universal Blind Base Cabinet - Catalina - Slate</t>
  </si>
  <si>
    <t>39"- 42" Universal Blind Base Cabinet - Maui - Slate</t>
  </si>
  <si>
    <t>42"- 45" Universal Blind Base Cabinet - Catalina - Slate</t>
  </si>
  <si>
    <t>42"- 45" Universal Blind Base Cabinet - Maui - Slate</t>
  </si>
  <si>
    <t>45"- 48" Universal Blind Base Cabinet - Catalina - Slate</t>
  </si>
  <si>
    <t>45"- 48" Universal Blind Base Cabinet - Maui - Slate</t>
  </si>
  <si>
    <t>33" Universal Base Corner Cabinet - Catalina - Slate</t>
  </si>
  <si>
    <t>33" Universal Base Corner Cabinet - Maui - Slate</t>
  </si>
  <si>
    <t>36" Universal Base Corner Cabinet - Catalina - Slate</t>
  </si>
  <si>
    <t>36" Universal Base Corner Cabinet - Maui - Slate</t>
  </si>
  <si>
    <t>Catalina Base Decorative End Panel - Slate</t>
  </si>
  <si>
    <t>Hatteras Decorative End Panels - Espresso</t>
  </si>
  <si>
    <t>Hatteras Decorative End Panels - Pebble Grey</t>
  </si>
  <si>
    <t>Hatteras Decorative End Panels - Polar White</t>
  </si>
  <si>
    <t>Maui Base Decorative End Panels - Slate</t>
  </si>
  <si>
    <t>24" Base End Panel - Slate</t>
  </si>
  <si>
    <t>3" Base Filler - Slate</t>
  </si>
  <si>
    <t>6" Base Filler - Slate</t>
  </si>
  <si>
    <t>9" Base Full Height - Catalina - Slate</t>
  </si>
  <si>
    <t>9" Base Full Height - Maui - Slate</t>
  </si>
  <si>
    <t>12" Base Full Height - Catalina - Slate</t>
  </si>
  <si>
    <t>12" Base Full Height - Maui - Slate</t>
  </si>
  <si>
    <t>15" Base Full Height - Catalina - Slate</t>
  </si>
  <si>
    <t>15" Base Full Height - Maui - Slate</t>
  </si>
  <si>
    <t>18" Base Full Height - Catalina - Slate</t>
  </si>
  <si>
    <t>18" Base Full Height - Maui - Slate</t>
  </si>
  <si>
    <t>96" Batten Molding - Slate</t>
  </si>
  <si>
    <t>Bunn Foot - Slate</t>
  </si>
  <si>
    <t>Sample Door Kit</t>
  </si>
  <si>
    <t>NorthPoint Cabinetry 4-door sample carrying case</t>
  </si>
  <si>
    <t>96" Crown Molding - Slate</t>
  </si>
  <si>
    <t>96" Crown Molding Angled - Slate</t>
  </si>
  <si>
    <t>96" Crown Molding  Classic - Slate</t>
  </si>
  <si>
    <t>96" Cove Crown Molding - Slate</t>
  </si>
  <si>
    <t>Corbel - Basic - Slate</t>
  </si>
  <si>
    <t>Corbel - Large Classic Scroll - Slate</t>
  </si>
  <si>
    <t>Corbel - Classic Scroll - Slate</t>
  </si>
  <si>
    <t>12" Three Drawer Base - Catalina - Slate</t>
  </si>
  <si>
    <t>12" Three Drawer Base - Maui - Slate</t>
  </si>
  <si>
    <t>15" Three Drawer Base - Catalina - Slate</t>
  </si>
  <si>
    <t>15" Three Drawer Base - Maui - Slate</t>
  </si>
  <si>
    <t>18" Three Drawer Base - Catalina - Slate</t>
  </si>
  <si>
    <t>18" Three Drawer Base - Maui - Slate</t>
  </si>
  <si>
    <t>21" Three Drawer Base - Catalina - Slate</t>
  </si>
  <si>
    <t>21" Three Drawer Base - Maui - Slate</t>
  </si>
  <si>
    <t>24" Three Drawer Base - Catalina - Slate</t>
  </si>
  <si>
    <t>24" Three Drawer Base - Maui - Slate</t>
  </si>
  <si>
    <t>30" Two Drawer Base - Catalina - Slate</t>
  </si>
  <si>
    <t>30" Two Drawer Base - Maui - Slate</t>
  </si>
  <si>
    <t>30" Three Drawer Base - Catalina - Slate</t>
  </si>
  <si>
    <t>30" Three Drawer Base - Maui - Slate</t>
  </si>
  <si>
    <t>36" Two Drawer Base - Catalina - Slate</t>
  </si>
  <si>
    <t>36" Two Drawer Base - Maui - Slate</t>
  </si>
  <si>
    <t>36" Three Drawer Base - Catalina - Slate</t>
  </si>
  <si>
    <t>36" Three Drawer Base - Maui - Slate</t>
  </si>
  <si>
    <t>Espresso - Decorative Leg</t>
  </si>
  <si>
    <t>Pebble Grey - Decorative Leg</t>
  </si>
  <si>
    <t>Polar White - Decorative Leg</t>
  </si>
  <si>
    <t>Slate - Decorative Leg</t>
  </si>
  <si>
    <t>96" Dentil Molding - Slate</t>
  </si>
  <si>
    <t>1-1/2" Dishwasher End Panel - Slate</t>
  </si>
  <si>
    <t>3" Dishwasher End Panel - Slate</t>
  </si>
  <si>
    <t>6" Dishwasher End Panel 6 - Slate</t>
  </si>
  <si>
    <t>3" x 30" Filler - Slate</t>
  </si>
  <si>
    <t>3" x 42" Filler - Slate</t>
  </si>
  <si>
    <t>3" x 96" Tall Filler - Slate</t>
  </si>
  <si>
    <t>6" x 30" Filler - Slate</t>
  </si>
  <si>
    <t>6" x 42" Filler - Slate</t>
  </si>
  <si>
    <t>6" x 96" Tall Filler - Slate</t>
  </si>
  <si>
    <t>96" Furniture Base - Slate</t>
  </si>
  <si>
    <t>3" x 30" Fluted Filler - Slate</t>
  </si>
  <si>
    <t>3" x 36" Fluted Filler - Slate</t>
  </si>
  <si>
    <t>3" x 42" Fluted Filler - Slate</t>
  </si>
  <si>
    <t>3" x 96" Fluted Filler - Slate</t>
  </si>
  <si>
    <t>3" x 30" Filler Overlay - Slate</t>
  </si>
  <si>
    <t>3" x 36" Filler Overlay - Slate</t>
  </si>
  <si>
    <t>3" x 42" Filler Overlay - Slate</t>
  </si>
  <si>
    <t>3" x 96" Filler Overlay - Slate</t>
  </si>
  <si>
    <t>6" x 30" Filler Overlay - Slate</t>
  </si>
  <si>
    <t>6" x 36" Filler Overlay - Slate</t>
  </si>
  <si>
    <t>6" x 42" Filler Overlay - Slate</t>
  </si>
  <si>
    <t>Half Bunn - split vertically - Slate</t>
  </si>
  <si>
    <t>Half Tapered Foot - split vertically - Slate</t>
  </si>
  <si>
    <t>96" Inside Corner Molding - Slate</t>
  </si>
  <si>
    <t>30" Knee Drawer - Catalina - Slate</t>
  </si>
  <si>
    <t>30" Knee Drawer - Maui - Slate</t>
  </si>
  <si>
    <t>96" Light Rail Bull Nose - Slate</t>
  </si>
  <si>
    <t>96" Light Rail Decorative - Slate</t>
  </si>
  <si>
    <t>96" Light Rail Standard - Slate</t>
  </si>
  <si>
    <t>30" Microwave Base - Catalina - Slate</t>
  </si>
  <si>
    <t>30" Microwave Base - Maui - Slate</t>
  </si>
  <si>
    <t>30" x 18" Microwave Wall Cabinet - Slate</t>
  </si>
  <si>
    <t>30" x 36" Microwave Wall - Catalina - Slate</t>
  </si>
  <si>
    <t>30" x 36" Microwave Wall - Maui - Slate</t>
  </si>
  <si>
    <t>96" Outside Corner Molding - 135 degree angle - Slate</t>
  </si>
  <si>
    <t>96" Outside Corner Molding - Slate</t>
  </si>
  <si>
    <t>36" Slotted Organizer - Slate</t>
  </si>
  <si>
    <t>33" x 84" Double Oven - Catalina - Slate</t>
  </si>
  <si>
    <t>33" x 84" Double Oven - Maui - Slate</t>
  </si>
  <si>
    <t>33" x 90" Double Oven - Catalina - Slate</t>
  </si>
  <si>
    <t>33" x 90" Double Oven - Maui - Slate</t>
  </si>
  <si>
    <t>33" x 96" Double Oven - Catalina - Slate</t>
  </si>
  <si>
    <t>33" x 96" Double Oven - Maui - Slate</t>
  </si>
  <si>
    <t>Double Oven Panel Overlay - Slate</t>
  </si>
  <si>
    <t>48" x 96" Beaded Back Panel - Horizontal Grain - Pebble Grey</t>
  </si>
  <si>
    <t>48" x 96" Beaded Back Panel - Horizontal Grain - Polar White</t>
  </si>
  <si>
    <t>48" x 96" Beaded Back Panel - Horizontal Grain - Pewter</t>
  </si>
  <si>
    <t>48" x 96" Beaded Back Panel - Horizontal Grain - Slate</t>
  </si>
  <si>
    <t>36" x 96" Back Panel - Horizontal Grain - Slate</t>
  </si>
  <si>
    <t>30" x 15" Plate Rack - Slate</t>
  </si>
  <si>
    <t>36" x 48" Back Panel - Vertical Grain - Slate</t>
  </si>
  <si>
    <t>48" x 96" Back Panel - Vertical Grain - Slate</t>
  </si>
  <si>
    <t>96" Quarter Round - Slate</t>
  </si>
  <si>
    <t>24" x 3/4" Deep Refrigerator End Panel - Slate</t>
  </si>
  <si>
    <t>24" x 1/2" Refrigerator End Panel - Slate</t>
  </si>
  <si>
    <t>30" x 3/4" Refrigerator End Panel - Slate</t>
  </si>
  <si>
    <t>30" x 1/2" Refrigerator End Panel - Slate</t>
  </si>
  <si>
    <t>36" Arched Range Hood - Catalina - Slate</t>
  </si>
  <si>
    <t>36" Arched Range Hood - Maui - Slate</t>
  </si>
  <si>
    <t>36" Classic Range Hood - Catalina - Slate</t>
  </si>
  <si>
    <t>36" Classic Range Hood - Maui - Slate</t>
  </si>
  <si>
    <t>96" Rope Molding - Slate</t>
  </si>
  <si>
    <t>15" Sample Base Front - Catalina - Slate</t>
  </si>
  <si>
    <t>15" Sample Base Front - Maui - Slate</t>
  </si>
  <si>
    <t>Sample Door - Catalina - Slate</t>
  </si>
  <si>
    <t>Sample Door - Maui - Slate</t>
  </si>
  <si>
    <t>12" Sample Mini Base - Catalina - Slate</t>
  </si>
  <si>
    <t>12" Sample Mini Base – Hatteras</t>
  </si>
  <si>
    <t>12" Sample Mini Base - Maui - Slate</t>
  </si>
  <si>
    <t>30" Sink Base - Catalina - Slate</t>
  </si>
  <si>
    <t>30" Sink Base - Maui - Slate</t>
  </si>
  <si>
    <t>33" Sink Base - Catalina - Slate</t>
  </si>
  <si>
    <t>33" Sink Base - Maui - Slate</t>
  </si>
  <si>
    <t>36" Sink Base - Catalina - Slate</t>
  </si>
  <si>
    <t>36" Sink Base - Maui - Slate</t>
  </si>
  <si>
    <t>39" Sink Base - Catalina - Slate</t>
  </si>
  <si>
    <t>39" Sink Base - Maui - Slate</t>
  </si>
  <si>
    <t>36" Sink Base Farm - Catalina - Slate</t>
  </si>
  <si>
    <t>36" Sink Base Farm - Maui - Slate</t>
  </si>
  <si>
    <t>39" Sink Base Farm - Catalina - Slate</t>
  </si>
  <si>
    <t>39" Sink Base Farm - Maui - Slate</t>
  </si>
  <si>
    <t>96" Scribe Molding - Slate</t>
  </si>
  <si>
    <t>Split Decorative Leg - Slate</t>
  </si>
  <si>
    <t>26-1/2" Sink Front Corner Diagonal - Catalina - Slate</t>
  </si>
  <si>
    <t>26-1/2" Sink Front Corner Diagonal - Maui - Slate</t>
  </si>
  <si>
    <t>96" Shoe Molding - Slate</t>
  </si>
  <si>
    <t>96" Tall End Panel - Slate</t>
  </si>
  <si>
    <t>Tapered Foot - Slate</t>
  </si>
  <si>
    <t>96" Toe-Kick Cover - Slate</t>
  </si>
  <si>
    <t>Slate Touch Up Kit - Slate</t>
  </si>
  <si>
    <t>Slate Touch Up Pen</t>
  </si>
  <si>
    <t>Slate Touch Up Putty Stick - Slate</t>
  </si>
  <si>
    <t>18" Utility Pantry – Catalina</t>
  </si>
  <si>
    <t>18" x 84" Utility Pantry - Catalina - Slate</t>
  </si>
  <si>
    <t>18" x 84" Utility Pantry - Maui - Slate</t>
  </si>
  <si>
    <t>18" x 90" Utility Pantry - Catalina - Slate</t>
  </si>
  <si>
    <t>18" x 90" Utility Pantry - Maui - Slate</t>
  </si>
  <si>
    <t>18" x 96" Utility Pantry - Catalina - Slate</t>
  </si>
  <si>
    <t>18" x 96" Utility Pantry - Maui - Slate</t>
  </si>
  <si>
    <t>24" x 84" Utility Pantry - Catalina - Slate</t>
  </si>
  <si>
    <t>24" x 84" Utility Pantry - Maui - Slate</t>
  </si>
  <si>
    <t>24" x 90" Utility Pantry - Catalina - Slate</t>
  </si>
  <si>
    <t>24" x 90" Utility Pantry - Maui - Slate</t>
  </si>
  <si>
    <t>24" x 96" Utility Pantry - Catalina - Slate</t>
  </si>
  <si>
    <t>24" x 96" Utility Pantry - Maui - Slate</t>
  </si>
  <si>
    <t>30" x 84" Utility Pantry - Catalina - Slate</t>
  </si>
  <si>
    <t>30" x 84" Utility Pantry - Maui - Slate</t>
  </si>
  <si>
    <t>30" x 90" Utility Pantry - Catalina - Slate</t>
  </si>
  <si>
    <t>30" x 90" Utility Pantry - Maui - Slate</t>
  </si>
  <si>
    <t>30" x 96" Utility Pantry - Catalina - Slate</t>
  </si>
  <si>
    <t>30" x 96" Utility Pantry - Maui - Slate</t>
  </si>
  <si>
    <t>36" Valance Arched - Slate</t>
  </si>
  <si>
    <t>48" Valance Arched - Slate</t>
  </si>
  <si>
    <t>12" Vanity Base - Catalina - Slate</t>
  </si>
  <si>
    <t>12" Vanity Base - Maui - Slate</t>
  </si>
  <si>
    <t>15" Vanity Base - Catalina - Slate</t>
  </si>
  <si>
    <t>15" Vanity Base - Maui - Slate</t>
  </si>
  <si>
    <t>18" Vanity Base - Catalina - Slate</t>
  </si>
  <si>
    <t>18" Vanity Base - Maui - Slate</t>
  </si>
  <si>
    <t>36" Vanity Base Top Drawers - Catalina - Slate</t>
  </si>
  <si>
    <t>36" Vanity Base Top Drawers - Maui - Slate</t>
  </si>
  <si>
    <t>42" Vanity Base Top Drawers - Catalina - Slate</t>
  </si>
  <si>
    <t>42" Vanity Base Top Drawers - Maui - Slate</t>
  </si>
  <si>
    <t>48" Vanity Base Top Drawers - Catalina - Slate</t>
  </si>
  <si>
    <t>48" Vanity Base Top Drawers - Maui - Slate</t>
  </si>
  <si>
    <t>60" Vanity Combo Sink Three Drawer - Catalina - Slate</t>
  </si>
  <si>
    <t>60" Vanity Combo Sink Three Drawer - Maui - Slate</t>
  </si>
  <si>
    <t>60" Vanity Combo Sink Six Drawer - Catalina - Slate</t>
  </si>
  <si>
    <t>60" Vanity Combo Sink Six Drawer - Maui - Slate</t>
  </si>
  <si>
    <t>12" Vanity Three Drawer Base - Catalina - Slate</t>
  </si>
  <si>
    <t>12" Vanity Three Drawer Base - Maui - Slate</t>
  </si>
  <si>
    <t>15" Vanity Three Drawer Base - Catalina - Slate</t>
  </si>
  <si>
    <t>15" Vanity Three Drawer Base - Maui - Slate</t>
  </si>
  <si>
    <t>18" Vanity Three Drawer Base - Catalina - Slate</t>
  </si>
  <si>
    <t>18" Vanity Three Drawer Base - Maui - Slate</t>
  </si>
  <si>
    <t>21" Vanity Three Drawer Base - Catalina - Espresso</t>
  </si>
  <si>
    <t>21" Vanity Three Drawer Base - Catalina - Pebble Grey</t>
  </si>
  <si>
    <t>21" Vanity Three Drawer Base - Catalina - Pewter</t>
  </si>
  <si>
    <t>21" Vanity Three Drawer Base - Catalina - Slate</t>
  </si>
  <si>
    <t>21" Vanity Three Drawer Base - Catalina - Polar White</t>
  </si>
  <si>
    <t>21" Vanity Three Drawer Base - Hatteras - Espresso</t>
  </si>
  <si>
    <t>21" Vanity Three Drawer Base - Hatteras - Pebble Grey</t>
  </si>
  <si>
    <t>21" Vanity Three Drawer Base - Hatteras - Polar White</t>
  </si>
  <si>
    <t>21" Vanity Three Drawer Base - Maui - Espresso</t>
  </si>
  <si>
    <t>21" Vanity Three Drawer Base - Maui - Pebble Grey</t>
  </si>
  <si>
    <t>21" Vanity Three Drawer Base - Maui - Pewter</t>
  </si>
  <si>
    <t>21" Vanity Three Drawer Base - Maui - Slate</t>
  </si>
  <si>
    <t>21" Vanity Three Drawer Base - Maui - Polar White</t>
  </si>
  <si>
    <t>12" Vanity Full Height - Catalina - Slate</t>
  </si>
  <si>
    <t>12" Vanity Full Height - Maui - Slate</t>
  </si>
  <si>
    <t>15" x 84" Vanity Linen Cabinet - Catalina - Espresso</t>
  </si>
  <si>
    <t>15" x 84" Vanity Linen Cabinet - Catalina - Pebble Grey</t>
  </si>
  <si>
    <t>15" x 84" Vanity Linen Cabinet - Catalina - Pewter</t>
  </si>
  <si>
    <t>15" x 84" Vanity Linen Cabinet - Catalina - Slate</t>
  </si>
  <si>
    <t>15" x 84" Vanity Linen Cabinet - Catalina - Polar White</t>
  </si>
  <si>
    <t>15" x 84" Vanity Linen Cabinet - Hatteras - Espresso</t>
  </si>
  <si>
    <t>15" x 84" Vanity Linen Cabinet - Hatteras - Pebble Grey</t>
  </si>
  <si>
    <t>15" x 84" Vanity Linen Cabinet - Hatteras - Polar White</t>
  </si>
  <si>
    <t>15" x 84" Vanity Linen Cabinet - Maui - Espresso</t>
  </si>
  <si>
    <t>15" x 84" Vanity Linen Cabinet - Maui - Pebble Grey</t>
  </si>
  <si>
    <t>15" x 84" Vanity Linen Cabinet - Maui - Pewter</t>
  </si>
  <si>
    <t>15" x 84" Vanity Linen Cabinet - Maui - Slate</t>
  </si>
  <si>
    <t>15" x 84" Vanity Linen Cabinet - Maui - Polar White</t>
  </si>
  <si>
    <t>18" x 84" Vanity Linen Cabinet - Catalina - Espresso</t>
  </si>
  <si>
    <t>18" x 84" Vanity Linen Cabinet - Catalina - Pebble Grey</t>
  </si>
  <si>
    <t>18" x 84" Vanity Linen Cabinet - Catalina - Pewter</t>
  </si>
  <si>
    <t>18" x 84" Vanity Linen Cabinet - Catalina - Slate</t>
  </si>
  <si>
    <t>18" x 84" Vanity Linen Cabinet - Catalina - Polar White</t>
  </si>
  <si>
    <t>18" x 84" Vanity Linen Cabinet - Hatteras - Espresso</t>
  </si>
  <si>
    <t>18" x 84" Vanity Linen Cabinet - Hatteras - Pebble Grey</t>
  </si>
  <si>
    <t>18" x 84" Vanity Linen Cabinet - Hatteras - Polar White</t>
  </si>
  <si>
    <t>18" x 84" Vanity Linen Cabinet - Maui - Espresso</t>
  </si>
  <si>
    <t>18" x 84" Vanity Linen Cabinet - Maui - Pebble Grey</t>
  </si>
  <si>
    <t>18" x 84" Vanity Linen Cabinet - Maui - Pewter</t>
  </si>
  <si>
    <t>18" x 84" Vanity Linen Cabinet - Maui - Slate</t>
  </si>
  <si>
    <t>18" x 84" Vanity Linen Cabinet - Maui - Polar White</t>
  </si>
  <si>
    <t>24" x 84" Vanity Linen Cabinet - Catalina - Espresso</t>
  </si>
  <si>
    <t>24" x 84" Vanity Linen Cabinet - Catalina - Pebble Grey</t>
  </si>
  <si>
    <t>24" x 84" Vanity Linen Cabinet - Catalina - Pewter</t>
  </si>
  <si>
    <t>24" x 84" Vanity Linen Cabinet - Catalina - Slate</t>
  </si>
  <si>
    <t>24" x 84" Vanity Linen Cabinet - Catalina - Polar White</t>
  </si>
  <si>
    <t>24" x 84" Vanity Linen Cabinet - Hatteras - Espresso</t>
  </si>
  <si>
    <t>24" x 84" Vanity Linen Cabinet - Hatteras - Pebble Grey</t>
  </si>
  <si>
    <t>24" x 84" Vanity Linen Cabinet - Hatteras - Polar White</t>
  </si>
  <si>
    <t>24" x 84" Vanity Linen Cabinet - Maui - Espresso</t>
  </si>
  <si>
    <t>24" x 84" Vanity Linen Cabinet - Maui - Pebble Grey</t>
  </si>
  <si>
    <t>24" x 84" Vanity Linen Cabinet - Maui - Pewter</t>
  </si>
  <si>
    <t>24" x 84" Vanity Linen Cabinet - Maui - Slate</t>
  </si>
  <si>
    <t>24" x 84" Vanity Linen Cabinet - Maui - Polar White</t>
  </si>
  <si>
    <t>24" Vanity Sink Base - Catalina - Slate</t>
  </si>
  <si>
    <t>24" Vanity Sink Base - Maui - Slate</t>
  </si>
  <si>
    <t>27" Vanity Sink Base - Catalina - Slate</t>
  </si>
  <si>
    <t>27" Vanity Sink Base - Maui - Slate</t>
  </si>
  <si>
    <t>30" Vanity Sink Base - Catalina - Slate</t>
  </si>
  <si>
    <t>30" Vanity Sink Base - Maui - Slate</t>
  </si>
  <si>
    <t>33" Vanity Sink Base - Catalina - Slate</t>
  </si>
  <si>
    <t>33" Vanity Sink Base - Maui - Slate</t>
  </si>
  <si>
    <t>36" Vanity Sink Base - Catalina - Slate</t>
  </si>
  <si>
    <t>36" Vanity Sink Base - Maui - Slate</t>
  </si>
  <si>
    <t>42" Vanity Sink Base - Catalina - Slate</t>
  </si>
  <si>
    <t>42" Vanity Sink Base - Maui - Slate</t>
  </si>
  <si>
    <t>48" Vanity Sink Base - Catalina - Slate</t>
  </si>
  <si>
    <t>48" Vanity Sink Base - Maui - Slate</t>
  </si>
  <si>
    <t>48" Valance Scalloped - Slate</t>
  </si>
  <si>
    <t>9" x 30" Wall Cabinet - Catalina - Slate</t>
  </si>
  <si>
    <t>9" x 30" Wall Cabinet - Maui - Slate</t>
  </si>
  <si>
    <t>9" x 36" Wall Cabinet - Catalina - Slate</t>
  </si>
  <si>
    <t>9" x 36" Wall Cabinet - Maui - Slate</t>
  </si>
  <si>
    <t>9" x 42" Wall Cabinet - Catalina - Slate</t>
  </si>
  <si>
    <t>9" x 42" Wall Cabinet - Maui - Slate</t>
  </si>
  <si>
    <t>12" x 30" Wall Cabinet - Catalina - Slate</t>
  </si>
  <si>
    <t>12" x 30" Wall Cabinet - Maui - Slate</t>
  </si>
  <si>
    <t>12" x 36" Wall Cabinet - Catalina - Slate</t>
  </si>
  <si>
    <t>12" x 36" Wall Cabinet - Maui - Slate</t>
  </si>
  <si>
    <t>12" x 42" Wall Cabinet - Catalina - Slate</t>
  </si>
  <si>
    <t>12" x 42" Wall Cabinet - Maui - Slate</t>
  </si>
  <si>
    <t>15" x 30" Wall Cabinet - Catalina - Slate</t>
  </si>
  <si>
    <t>15" x 30" Wall Cabinet with Matching Interior - Catalina - Slate</t>
  </si>
  <si>
    <t>15" x 30" Wall Cabinet with Matching Interior - Maui - Slate</t>
  </si>
  <si>
    <t>15" x 30" Wall Cabinet - Maui - Slate</t>
  </si>
  <si>
    <t>15" x 36" Wall Cabinet - Catalina - Slate</t>
  </si>
  <si>
    <t>15" x 36" Wall Cabinet with Matching Interior - Catalina - Slate</t>
  </si>
  <si>
    <t>15" x 36" Wall Cabinet with Matching Interior - Maui - Slate</t>
  </si>
  <si>
    <t>15" x 36" Wall Cabinet - Maui - Slate</t>
  </si>
  <si>
    <t>15" x 42" Wall Cabinet - Catalina - Slate</t>
  </si>
  <si>
    <t>15" x 42" Wall Cabinet with Matching Interior - Catalina - Slate</t>
  </si>
  <si>
    <t>15" x 42" Wall Cabinet with Matching Interior - Maui - Slate</t>
  </si>
  <si>
    <t>15" x 42" Wall Cabinet - Maui - Slate</t>
  </si>
  <si>
    <t>18" x 30" Wall Cabinet - Catalina - Slate</t>
  </si>
  <si>
    <t>18" x 30" Wall Cabinet with Matching Interior - Catalina - Slate</t>
  </si>
  <si>
    <t>18" x 30" Wall Cabinet with Matching Interior - Maui - Slate</t>
  </si>
  <si>
    <t>18" x 30" Wall Cabinet - Maui - Slate</t>
  </si>
  <si>
    <t>18" x 36" Wall Cabinet - Catalina - Slate</t>
  </si>
  <si>
    <t>18" x 36" Wall Cabinet with Matching Interior - Catalina - Slate</t>
  </si>
  <si>
    <t>18" x 36" Wall Cabinet with Matching Interior - Maui - Slate</t>
  </si>
  <si>
    <t>18" x 36" Wall Cabinet - Maui - Slate</t>
  </si>
  <si>
    <t>18" x 42" Wall Cabinet - Catalina - Slate</t>
  </si>
  <si>
    <t>18" x 42" Wall Cabinet with Matching Interior - Catalina - Slate</t>
  </si>
  <si>
    <t>18" x 42" Wall Cabinet with Matching Interior - Maui - Slate</t>
  </si>
  <si>
    <t>18" x 42" Wall Cabinet - Maui - Slate</t>
  </si>
  <si>
    <t>21" x 18" Wall Cabinet - Catalina - Slate</t>
  </si>
  <si>
    <t>21" x 18" Wall Cabinet - Maui - Slate</t>
  </si>
  <si>
    <t>21" x 30" Wall Cabinet - Catalina - Slate</t>
  </si>
  <si>
    <t>21" x 30" Wall Cabinet - Maui - Slate</t>
  </si>
  <si>
    <t>21" x 36" Wall Cabinet - Catalina - Slate</t>
  </si>
  <si>
    <t>21" x 36" Wall Cabinet - Maui - Slate</t>
  </si>
  <si>
    <t>21" x 42" Wall Cabinet - Catalina - Slate</t>
  </si>
  <si>
    <t>21" x 42" Wall Cabinet - Maui - Slate</t>
  </si>
  <si>
    <t>24" x 18" Wall Cabinet - Catalina - Slate</t>
  </si>
  <si>
    <t>24" x 18" Wall Cabinet - Maui - Slate</t>
  </si>
  <si>
    <t>24" x 30" Wall Cabinet - Catalina - Slate</t>
  </si>
  <si>
    <t>24" x 30" Wall Cabinet - Maui - Slate</t>
  </si>
  <si>
    <t>24" x 36" Wall Cabinet - Catalina - Slate</t>
  </si>
  <si>
    <t>24" x 36" Wall Cabinet - Maui - Slate</t>
  </si>
  <si>
    <t>24" x 42" Wall Cabinet - Catalina - Slate</t>
  </si>
  <si>
    <t>24" x 42" Wall Cabinet - Maui - Slate</t>
  </si>
  <si>
    <t>27" x 30" Wall Cabinet - Catalina - Slate</t>
  </si>
  <si>
    <t>27" x 30" Wall Cabinet - Maui - Slate</t>
  </si>
  <si>
    <t>27" x 36" Wall Cabinet - Catalina - Slate</t>
  </si>
  <si>
    <t>27" x 36" Wall Cabinet - Maui - Slate</t>
  </si>
  <si>
    <t>27" x 42" Wall Cabinet - Catalina - Slate</t>
  </si>
  <si>
    <t>27" x 42" Wall Cabinet - Maui - Slate</t>
  </si>
  <si>
    <t>30" x 12" Wall Cabinet - Catalina - Slate</t>
  </si>
  <si>
    <t>30" x 12" Wall Cabinet - Maui - Slate</t>
  </si>
  <si>
    <t>30" x 15" Wall Cabinet - Catalina - Slate</t>
  </si>
  <si>
    <t>30" x 15" Wall Cabinet - Maui - Slate</t>
  </si>
  <si>
    <t>30" x 18" Wall Cabinet - Catalina - Slate</t>
  </si>
  <si>
    <t>30" x 18" Wall Cabinet - Maui - Slate</t>
  </si>
  <si>
    <t>30" x 24" Wall Cabinet - Catalina - Slate</t>
  </si>
  <si>
    <t>30" x 24" Wall Cabinet - Maui - Slate</t>
  </si>
  <si>
    <t>30" x 30" Wall Cabinet - Catalina - Slate</t>
  </si>
  <si>
    <t>30" x 30" Wall Cabinet with Matching Interior - Catalina - Slate</t>
  </si>
  <si>
    <t>30" x 30" Wall Cabinet with Matching Interior - Maui - Slate</t>
  </si>
  <si>
    <t>30" x 30" Wall Cabinet - Maui - Slate</t>
  </si>
  <si>
    <t>30" x 36" Wall Cabinet - Catalina - Slate</t>
  </si>
  <si>
    <t>30" x 36" Wall Cabinet with Matching Interior - Catalina - Slate</t>
  </si>
  <si>
    <t>30" x 36" Wall Cabinet with Matching Interior - Maui - Slate</t>
  </si>
  <si>
    <t>30" x 36" Wall Cabinet - Maui - Slate</t>
  </si>
  <si>
    <t>30" x 42" Wall Cabinet - Catalina - Slate</t>
  </si>
  <si>
    <t>30" x 42" Wall Cabinet with Matching Interior - Catalina - Slate</t>
  </si>
  <si>
    <t>30" x 42" Wall Cabinet with Matching Interior - Maui - Slate</t>
  </si>
  <si>
    <t>30" x 42" Wall Cabinet - Maui - Slate</t>
  </si>
  <si>
    <t>33" x 12" Wall Cabinet - Catalina - Slate</t>
  </si>
  <si>
    <t>33" x 12" Wall Cabinet - Maui - Slate</t>
  </si>
  <si>
    <t>33" x 15" Wall Cabinet - Catalina - Slate</t>
  </si>
  <si>
    <t>33" x 15" Wall Cabinet - Maui - Slate</t>
  </si>
  <si>
    <t>33" x 18" Wall Cabinet - Catalina - Slate</t>
  </si>
  <si>
    <t>33" x 18" Wall Cabinet - Maui - Slate</t>
  </si>
  <si>
    <t>33" x 24" Wall Cabinet - Catalina - Slate</t>
  </si>
  <si>
    <t>33" x 24" Wall Cabinet - Maui - Slate</t>
  </si>
  <si>
    <t>33" x 30" Wall Cabinet - Catalina - Slate</t>
  </si>
  <si>
    <t>33" x 30" Wall Cabinet - Maui - Slate</t>
  </si>
  <si>
    <t>33" x 36" Wall Cabinet - Catalina - Slate</t>
  </si>
  <si>
    <t>33" x 36" Wall Cabinet - Maui - Slate</t>
  </si>
  <si>
    <t>33" x 42" Wall Cabinet - Catalina - Slate</t>
  </si>
  <si>
    <t>33" x 42" Wall Cabinet - Maui - Slate</t>
  </si>
  <si>
    <t>36" x 12" Wall Cabinet - Catalina - Slate</t>
  </si>
  <si>
    <t>36" x 12" Wall Cabinet - Maui - Slate</t>
  </si>
  <si>
    <t>36" x 15" Wall Cabinet - Catalina - Slate</t>
  </si>
  <si>
    <t>36" x 15" Wall Cabinet - Maui - Slate</t>
  </si>
  <si>
    <t>36" x 18" x 24" Deep Wall Cabinet - Catalina - Slate</t>
  </si>
  <si>
    <t>36" x 18" x 24" Deep Wall Cabinet - Maui - Slate</t>
  </si>
  <si>
    <t>36" x 18" Wall Cabinet - Catalina - Slate</t>
  </si>
  <si>
    <t>36" x 18" Wall Cabinet - Maui - Slate</t>
  </si>
  <si>
    <t>36" x 24" x 24" Deep Wall Cabinet - Catalina - Slate</t>
  </si>
  <si>
    <t>36" x 24" x 24" Deep Wall Cabinet - Maui - Slate</t>
  </si>
  <si>
    <t>36" x 24" Wall Cabinet - Catalina - Slate</t>
  </si>
  <si>
    <t>36" x 24" Wall Cabinet - Maui - Slate</t>
  </si>
  <si>
    <t>36" x 30" Wall Cabinet - Catalina - Slate</t>
  </si>
  <si>
    <t>36" x 30" Wall Cabinet with Matching Interior - Catalina - Slate</t>
  </si>
  <si>
    <t>36" x 30" Wall Cabinet with Matching Interior - Maui - Slate</t>
  </si>
  <si>
    <t>36" x 30" Wall Cabinet - Maui - Slate</t>
  </si>
  <si>
    <t>36" x 36" Wall Cabinet - Catalina - Slate</t>
  </si>
  <si>
    <t>36" x 36" Wall Cabinet with Matching Interior - Catalina - Slate</t>
  </si>
  <si>
    <t>36" x 36" Wall Cabinet with Matching Interior - Maui - Slate</t>
  </si>
  <si>
    <t>36" x 36" Wall Cabinet - Maui - Slate</t>
  </si>
  <si>
    <t>36" x 42" Wall Cabinet - Catalina - Slate</t>
  </si>
  <si>
    <t>36" x 42" Wall Cabinet with Matching Interior - Catalina - Slate</t>
  </si>
  <si>
    <t>36" x 42" Wall Cabinet with Matching Interior - Maui - Slate</t>
  </si>
  <si>
    <t>36" x 42" Wall Cabinet - Maui - Slate</t>
  </si>
  <si>
    <t>39" x 12" Wall Cabinet - Catalina - Slate</t>
  </si>
  <si>
    <t>39" x 12" Wall Cabinet - Maui - Slate</t>
  </si>
  <si>
    <t>39" x 15" Wall Cabinet - Catalina - Slate</t>
  </si>
  <si>
    <t>39" x 15" Wall Cabinet - Maui - Slate</t>
  </si>
  <si>
    <t>39" x 18" x 24" Deep Wall Cabinet - Catalina - Slate</t>
  </si>
  <si>
    <t>39" x 18" x 24" Deep Wall Cabinet - Maui - Slate</t>
  </si>
  <si>
    <t>39" x 18" Wall Cabinet - Catalina - Slate</t>
  </si>
  <si>
    <t>39" x 18" Wall Cabinet - Maui - Slate</t>
  </si>
  <si>
    <t>39" x 24" x 24" Deep Wall Cabinet - Catalina - Slate</t>
  </si>
  <si>
    <t>39" x 24" x 24" Deep Wall Cabinet - Maui - Slate</t>
  </si>
  <si>
    <t>39" x 24" Wall Cabinet - Catalina - Slate</t>
  </si>
  <si>
    <t>39" x 24" Wall Cabinet - Maui - Slate</t>
  </si>
  <si>
    <t>39" x 30" Wall Cabinet - Catalina - Slate</t>
  </si>
  <si>
    <t>39" x 30" Wall Cabinet - Maui - Slate</t>
  </si>
  <si>
    <t>39" x 36" Wall Cabinet - Catalina - Slate</t>
  </si>
  <si>
    <t>39" x 36" Wall Cabinet - Maui - Slate</t>
  </si>
  <si>
    <t>39" x 42" Wall Cabinet - Catalina - Slate</t>
  </si>
  <si>
    <t>39" x 42" Wall Cabinet - Maui - Slate</t>
  </si>
  <si>
    <t>42" x 30" Wall Cabinet - Catalina - Slate</t>
  </si>
  <si>
    <t>42" x 30" Wall Cabinet - Maui - Slate</t>
  </si>
  <si>
    <t>42" x 36" Wall Cabinet - Catalina - Slate</t>
  </si>
  <si>
    <t>42" x 36" Wall Cabinet - Maui - Slate</t>
  </si>
  <si>
    <t>42" x 42" Wall Cabinet - Catalina - Slate</t>
  </si>
  <si>
    <t>42" x 42" Wall Cabinet - Maui - Slate</t>
  </si>
  <si>
    <t>30" x 30"  Universal Blind Wall Cabinet - Catalina - Slate</t>
  </si>
  <si>
    <t>30" x 30"  Universal Blind Wall Cabinet - Maui - Slate</t>
  </si>
  <si>
    <t>30" x 36"  Universal Blind Wall Cabinet - Catalina - Slate</t>
  </si>
  <si>
    <t>30" x 36"  Universal Blind Wall Cabinet - Maui - Slate</t>
  </si>
  <si>
    <t>30" x 42"  Universal Blind Wall Cabinet - Catalina - Slate</t>
  </si>
  <si>
    <t>30" x 42"  Universal Blind Wall Cabinet - Maui - Slate</t>
  </si>
  <si>
    <t>24" x 30" Wall Diagonal Cabinet - Catalina - Slate</t>
  </si>
  <si>
    <t>24" x 30" Wall Diagonal Cabinet with Matching Interior - Catalina - Slate</t>
  </si>
  <si>
    <t>24" x 30" Wall Diagonal Cabinet with Matching Interior - Maui - Slate</t>
  </si>
  <si>
    <t>24" x 30" Wall Diagonal Cabinet - Maui - Slate</t>
  </si>
  <si>
    <t>24" x 36" Wall Diagonal Cabinet - Catalina - Slate</t>
  </si>
  <si>
    <t>24" x 36" Wall Diagonal Cabinet with Matching Interior - Catalina - Slate</t>
  </si>
  <si>
    <t>24" x 36" Wall Diagonal Cabinet with Matching Interior - Maui - Slate</t>
  </si>
  <si>
    <t>24" x 36" Wall Diagonal Cabinet - Maui - Slate</t>
  </si>
  <si>
    <t>24" x 42" Wall Diagonal Cabinet - Catalina - Slate</t>
  </si>
  <si>
    <t>24" x 42" Wall Diagonal Cabinet with Matching Interior - Catalina - Slate</t>
  </si>
  <si>
    <t>24" x 42" Wall Diagonal Cabinet with Matching Interior - Maui - Slate</t>
  </si>
  <si>
    <t>24" x 42" Wall Diagonal Cabinet - Maui - Slate</t>
  </si>
  <si>
    <t>27" x 36" x 15" Wall Diagonal Cabinet - Catalina - Slate</t>
  </si>
  <si>
    <t>27" x 36" x 15" Wall Diagonal Cabinet with Matching Interior - Catalina - Slate</t>
  </si>
  <si>
    <t>27" x 36" x 15" Wall Diagonal Cabinet with Matching Interior - Maui - Slate</t>
  </si>
  <si>
    <t>27" x 36" x 15" Wall Diagonal Cabinet - Maui - Slate</t>
  </si>
  <si>
    <t>27" x 42" x 15" Wall Diagonal Cabinet - Catalina - Slate</t>
  </si>
  <si>
    <t>27" x 42" x 15" Wall Diagonal Cabinet with Matching Interior - Catalina - Slate</t>
  </si>
  <si>
    <t>27" x 42" x 15" Wall Diagonal Cabinet with Matching Interior - Maui - Slate</t>
  </si>
  <si>
    <t>27" x 42" x 15" Wall Diagonal Cabinet - Maui - Slate</t>
  </si>
  <si>
    <t>30" High - Catalina Wall Decorative End Panel - Slate</t>
  </si>
  <si>
    <t>30" High - Maui Wall Decorative End Panel - Slate</t>
  </si>
  <si>
    <t>36" High - Catalina Wall Decorative End Panel - Slate</t>
  </si>
  <si>
    <t>36" High - Maui Wall Decorative End Panel - Slate</t>
  </si>
  <si>
    <t>42" High - Catalina Wall Decorative End Panel - Slate</t>
  </si>
  <si>
    <t>42" High - Maui Wall Decorative End Panel - Slate</t>
  </si>
  <si>
    <t>12" x 30" Wall End Cabinet - Catalina - Slate</t>
  </si>
  <si>
    <t>12" x 30" Wall End Cabinet - Maui - Slate</t>
  </si>
  <si>
    <t>12" x 36" Wall End Cabinet - Catalina - Slate</t>
  </si>
  <si>
    <t>12" x 36" Wall End Cabinet - Maui - Slate</t>
  </si>
  <si>
    <t>12" x 42" Wall End Cabinet - Catalina - Slate</t>
  </si>
  <si>
    <t>12" x 42" Wall End Cabinet - Maui - Slate</t>
  </si>
  <si>
    <t>12" x 42" Wall End Panel - Slate</t>
  </si>
  <si>
    <t>15" x 42" Wall End Panel - Slate</t>
  </si>
  <si>
    <t>30" x 15" Wine Rack - Slate</t>
  </si>
  <si>
    <t>Cabinet List</t>
  </si>
  <si>
    <t>Last Updated</t>
  </si>
  <si>
    <t>With List Price</t>
  </si>
  <si>
    <t>Without List Price</t>
  </si>
  <si>
    <t>Item</t>
  </si>
  <si>
    <t>Price</t>
  </si>
  <si>
    <t>Qty</t>
  </si>
  <si>
    <t>Cabinets</t>
  </si>
  <si>
    <t>Hardware</t>
  </si>
  <si>
    <t>Sales Tax</t>
  </si>
  <si>
    <t>$</t>
  </si>
  <si>
    <t>Print Range</t>
  </si>
  <si>
    <t>ref</t>
  </si>
  <si>
    <t>The column under "Item" is where you will enter the other items that you need for your design. This will need to be complete item numbers including the finish or species.</t>
  </si>
  <si>
    <r>
      <t xml:space="preserve">This tab is </t>
    </r>
    <r>
      <rPr>
        <b/>
        <sz val="12"/>
        <color theme="1"/>
        <rFont val="Northpoint"/>
      </rPr>
      <t>optional</t>
    </r>
    <r>
      <rPr>
        <sz val="12"/>
        <color theme="1"/>
        <rFont val="Northpoint"/>
      </rPr>
      <t xml:space="preserve"> and is only necessary if you are adding additional items that are not in the NorthPoint Cabinetry line.</t>
    </r>
  </si>
  <si>
    <t xml:space="preserve">The column under “Price” is where you will enter the price.  This field does not automatically generate, therefore NorthPoint Cabinetry will not be held responsible for pricing entered that may be incorrect. </t>
  </si>
  <si>
    <t>The column under "Quantity" is where you will enter the number of cabinets you want of each type.</t>
  </si>
  <si>
    <r>
      <t xml:space="preserve">The column under “Description” is </t>
    </r>
    <r>
      <rPr>
        <b/>
        <sz val="12"/>
        <color theme="1"/>
        <rFont val="Northpoint"/>
      </rPr>
      <t>optional</t>
    </r>
    <r>
      <rPr>
        <sz val="12"/>
        <color theme="1"/>
        <rFont val="Northpoint"/>
      </rPr>
      <t>.  As long as an item number is given, the description is not necessary.</t>
    </r>
  </si>
  <si>
    <t xml:space="preserve">The second option on the command bar allows you toggle the list price on and off depending on your needs. </t>
  </si>
  <si>
    <t xml:space="preserve">The third option allows you to enter any necessary sales tax. </t>
  </si>
  <si>
    <t xml:space="preserve">The fifth option allows you to save the order as a PDF. </t>
  </si>
  <si>
    <t>Additional Products Tab</t>
  </si>
  <si>
    <t>On this tab to the right, there's a command bar that has several options. The first option is where you will select either “Quote” or “Sales Order.” 
   Set this field to “Quote” to prepare an estimate to give to your customer for review and approval. When "Quote" is selected, the summary tab shows: your customer's information in the top right, the time period of the 30 day quote, and the quote total. 
   Choose “Sales Order” when you are ready to place their order. When "Sales Order" is selected, the page will show: your sales representative, customer number, PO number, order date, multiplier, and order total. 
   Typically, you'll choose “Quote” first to provide an estimate for your customer. Once they have reviewed it and want to proceed with the estimate, you will go back and change this field to “Sales Order.”</t>
  </si>
  <si>
    <t xml:space="preserve">The fourth option allows you to add a logo to the order. To add a logo, click on the "Insert Logo" button, browse your files for the logo you want, and select it. The logo will automatically resize to fit on the order sheet. The optimal logo size to use is roughly 4x as wide as the image is tall. Additionally, you'll want to use a logo that has either a transparent background (.png file) or a white background. If you accidentally select the wrong logo or you wish to remove it, hit the "Delete Logo" button to clear it. </t>
  </si>
  <si>
    <t xml:space="preserve">The sixth option allows you to print the order. </t>
  </si>
  <si>
    <t>The seventh option allows you to export a file to use in the quick order process as shown below.</t>
  </si>
  <si>
    <t>BFH09NB-CWH</t>
  </si>
  <si>
    <t>BFH12NB-CWH</t>
  </si>
  <si>
    <t>BFH15NB-CWH</t>
  </si>
  <si>
    <t>BFH18NB-CWH</t>
  </si>
  <si>
    <t>BFH09NB</t>
  </si>
  <si>
    <t>BFH12NB</t>
  </si>
  <si>
    <t>BFH15NB</t>
  </si>
  <si>
    <t>BFH18NB</t>
  </si>
  <si>
    <t>BFH21NB</t>
  </si>
  <si>
    <t>BFH09NB-CGR</t>
  </si>
  <si>
    <t>BFH12NB-CGR</t>
  </si>
  <si>
    <t>BFH15NB-CGR</t>
  </si>
  <si>
    <t>BFH18NB-CGR</t>
  </si>
  <si>
    <t>BFH09NB-CES</t>
  </si>
  <si>
    <t>BFH12NB-CES</t>
  </si>
  <si>
    <t>BFH15NB-CES</t>
  </si>
  <si>
    <t>BFH18NB-CES</t>
  </si>
  <si>
    <t>BFH09NB-CSL</t>
  </si>
  <si>
    <t>BFH12NB-CSL</t>
  </si>
  <si>
    <t>BFH15NB-CSL</t>
  </si>
  <si>
    <t>BFH18NB-CSL</t>
  </si>
  <si>
    <t>BFH09NB-MWH</t>
  </si>
  <si>
    <t>BFH12NB-MWH</t>
  </si>
  <si>
    <t>BFH15NB-MWH</t>
  </si>
  <si>
    <t>BFH18NB-MWH</t>
  </si>
  <si>
    <t>BFH09NB-MSL</t>
  </si>
  <si>
    <t>BFH12NB-MSL</t>
  </si>
  <si>
    <t>BFH15NB-MSL</t>
  </si>
  <si>
    <t>BFH18NB-MSL</t>
  </si>
  <si>
    <t>BFH09NB-HWH</t>
  </si>
  <si>
    <t>BFH12NB-HWH</t>
  </si>
  <si>
    <t>BFH15NB-HWH</t>
  </si>
  <si>
    <t>BFH18NB-HWH</t>
  </si>
  <si>
    <t>BFH09NB-HGR</t>
  </si>
  <si>
    <t>BFH12NB-HGR</t>
  </si>
  <si>
    <t>BFH15NB-HGR</t>
  </si>
  <si>
    <t>BFH18NB-HGR</t>
  </si>
  <si>
    <t>BFH09NB-HES</t>
  </si>
  <si>
    <t>BFH12NB-HES</t>
  </si>
  <si>
    <t>BFH15NB-HES</t>
  </si>
  <si>
    <t>BFH18NB-HES</t>
  </si>
  <si>
    <t>VTRIMKIT</t>
  </si>
  <si>
    <t>VTRIMKIT-ESP</t>
  </si>
  <si>
    <t>VTRIMKIT-SL</t>
  </si>
  <si>
    <t>VTRIMKIT-PGRY</t>
  </si>
  <si>
    <t>VTRIMKIT-PWH</t>
  </si>
  <si>
    <t>Slate</t>
  </si>
  <si>
    <t>BDEP24-HSL</t>
  </si>
  <si>
    <t>WDEP1230-HSL</t>
  </si>
  <si>
    <t>WDEP1236-HSL</t>
  </si>
  <si>
    <t>WDEP1242-HSL</t>
  </si>
  <si>
    <t>B12-HSL</t>
  </si>
  <si>
    <t>B15-HSL</t>
  </si>
  <si>
    <t>B18-HSL</t>
  </si>
  <si>
    <t>B21-HSL</t>
  </si>
  <si>
    <t>B24-HSL</t>
  </si>
  <si>
    <t>B27-HSL</t>
  </si>
  <si>
    <t>B30-HSL</t>
  </si>
  <si>
    <t>B33-HSL</t>
  </si>
  <si>
    <t>B36-HSL</t>
  </si>
  <si>
    <t>B39-HSL</t>
  </si>
  <si>
    <t>BBC39-42U-HSL</t>
  </si>
  <si>
    <t>BBC42-45U-HSL</t>
  </si>
  <si>
    <t>BBC45-48U-HSL</t>
  </si>
  <si>
    <t>BC33U-HSL</t>
  </si>
  <si>
    <t>BC36U-HSL</t>
  </si>
  <si>
    <t>BFH09-HSL</t>
  </si>
  <si>
    <t>BFH12-HSL</t>
  </si>
  <si>
    <t>BFH15-HSL</t>
  </si>
  <si>
    <t>BFH18-HSL</t>
  </si>
  <si>
    <t>DB12-3-HSL</t>
  </si>
  <si>
    <t>DB15-3-HSL</t>
  </si>
  <si>
    <t>DB18-3-HSL</t>
  </si>
  <si>
    <t>DB21-3-HSL</t>
  </si>
  <si>
    <t>DB24-3-HSL</t>
  </si>
  <si>
    <t>DB30-2-HSL</t>
  </si>
  <si>
    <t>DB30-3-HSL</t>
  </si>
  <si>
    <t>DB36-2-HSL</t>
  </si>
  <si>
    <t>DB36-3-HSL</t>
  </si>
  <si>
    <t>KD30-HSL</t>
  </si>
  <si>
    <t>MWB30-HSL</t>
  </si>
  <si>
    <t>MWC3036-HSL</t>
  </si>
  <si>
    <t>OVD3384-HSL</t>
  </si>
  <si>
    <t>OVD3390-HSL</t>
  </si>
  <si>
    <t>OVD3396-HSL</t>
  </si>
  <si>
    <t>SAMB15-HSL</t>
  </si>
  <si>
    <t>SAMD-HSL</t>
  </si>
  <si>
    <t>SB30-HSL</t>
  </si>
  <si>
    <t>SB33-HSL</t>
  </si>
  <si>
    <t>SB36-HSL</t>
  </si>
  <si>
    <t>SB39-HSL</t>
  </si>
  <si>
    <t>SBF36-HSL</t>
  </si>
  <si>
    <t>SBF39-HSL</t>
  </si>
  <si>
    <t>SFCD42-HSL</t>
  </si>
  <si>
    <t>UP1884-HSL</t>
  </si>
  <si>
    <t>UP1890-HSL</t>
  </si>
  <si>
    <t>UP1896-HSL</t>
  </si>
  <si>
    <t>UP2484-HSL</t>
  </si>
  <si>
    <t>UP2490-HSL</t>
  </si>
  <si>
    <t>UP2496-HSL</t>
  </si>
  <si>
    <t>UP3084-HSL</t>
  </si>
  <si>
    <t>UP3090-HSL</t>
  </si>
  <si>
    <t>UP3096-HSL</t>
  </si>
  <si>
    <t>VB12-HSL</t>
  </si>
  <si>
    <t>VB15-HSL</t>
  </si>
  <si>
    <t>VB18-HSL</t>
  </si>
  <si>
    <t>VBTD36-HSL</t>
  </si>
  <si>
    <t>VBTD42-HSL</t>
  </si>
  <si>
    <t>VBTD48-HSL</t>
  </si>
  <si>
    <t>VCDB60-3-HSL</t>
  </si>
  <si>
    <t>VCDB60-6-HSL</t>
  </si>
  <si>
    <t>VDB12-3-HSL</t>
  </si>
  <si>
    <t>VDB15-3-HSL</t>
  </si>
  <si>
    <t>VDB18-3-HSL</t>
  </si>
  <si>
    <t>VDB21-3-HSL</t>
  </si>
  <si>
    <t>VFH12-HSL</t>
  </si>
  <si>
    <t>VL1584-HSL</t>
  </si>
  <si>
    <t>VL1884-HSL</t>
  </si>
  <si>
    <t>VL2484-HSL</t>
  </si>
  <si>
    <t>VSB24-HSL</t>
  </si>
  <si>
    <t>VSB27-HSL</t>
  </si>
  <si>
    <t>VSB30-HSL</t>
  </si>
  <si>
    <t>VSB33-HSL</t>
  </si>
  <si>
    <t>VSB36-HSL</t>
  </si>
  <si>
    <t>VSB42-HSL</t>
  </si>
  <si>
    <t>VSB48-HSL</t>
  </si>
  <si>
    <t>W0930-HSL</t>
  </si>
  <si>
    <t>W0936-HSL</t>
  </si>
  <si>
    <t>W0942-HSL</t>
  </si>
  <si>
    <t>W1230-HSL</t>
  </si>
  <si>
    <t>W1236-HSL</t>
  </si>
  <si>
    <t>W1242-HSL</t>
  </si>
  <si>
    <t>W1530-HSL</t>
  </si>
  <si>
    <t>W1536-HSL</t>
  </si>
  <si>
    <t>W1542-HSL</t>
  </si>
  <si>
    <t>W1830-HSL</t>
  </si>
  <si>
    <t>W1836-HSL</t>
  </si>
  <si>
    <t>W1842-HSL</t>
  </si>
  <si>
    <t>W2118-HSL</t>
  </si>
  <si>
    <t>W2130-HSL</t>
  </si>
  <si>
    <t>W2136-HSL</t>
  </si>
  <si>
    <t>W2142-HSL</t>
  </si>
  <si>
    <t>W2418-HSL</t>
  </si>
  <si>
    <t>W2430-HSL</t>
  </si>
  <si>
    <t>W2436-HSL</t>
  </si>
  <si>
    <t>W2442-HSL</t>
  </si>
  <si>
    <t>W2730-HSL</t>
  </si>
  <si>
    <t>W2736-HSL</t>
  </si>
  <si>
    <t>W2742-HSL</t>
  </si>
  <si>
    <t>W3012-HSL</t>
  </si>
  <si>
    <t>W3015-HSL</t>
  </si>
  <si>
    <t>W3018-HSL</t>
  </si>
  <si>
    <t>W3024-HSL</t>
  </si>
  <si>
    <t>W3030-HSL</t>
  </si>
  <si>
    <t>W3036-HSL</t>
  </si>
  <si>
    <t>W3042-HSL</t>
  </si>
  <si>
    <t>W3312-HSL</t>
  </si>
  <si>
    <t>W3315-HSL</t>
  </si>
  <si>
    <t>W3318-HSL</t>
  </si>
  <si>
    <t>W3324-HSL</t>
  </si>
  <si>
    <t>W3330-HSL</t>
  </si>
  <si>
    <t>W3336-HSL</t>
  </si>
  <si>
    <t>W3342-HSL</t>
  </si>
  <si>
    <t>W3612-HSL</t>
  </si>
  <si>
    <t>W3615-HSL</t>
  </si>
  <si>
    <t>W361824-HSL</t>
  </si>
  <si>
    <t>W3618-HSL</t>
  </si>
  <si>
    <t>W362424-HSL</t>
  </si>
  <si>
    <t>W3624-HSL</t>
  </si>
  <si>
    <t>W3630-HSL</t>
  </si>
  <si>
    <t>W3636-HSL</t>
  </si>
  <si>
    <t>W3642-HSL</t>
  </si>
  <si>
    <t>W3912-HSL</t>
  </si>
  <si>
    <t>W3915-HSL</t>
  </si>
  <si>
    <t>W391824-HSL</t>
  </si>
  <si>
    <t>W3918-HSL</t>
  </si>
  <si>
    <t>W392424-HSL</t>
  </si>
  <si>
    <t>W3924-HSL</t>
  </si>
  <si>
    <t>W3930-HSL</t>
  </si>
  <si>
    <t>W3936-HSL</t>
  </si>
  <si>
    <t>W3942-HSL</t>
  </si>
  <si>
    <t>W4230-HSL</t>
  </si>
  <si>
    <t>W4236-HSL</t>
  </si>
  <si>
    <t>W4242-HSL</t>
  </si>
  <si>
    <t>WBC30-3330U-HSL</t>
  </si>
  <si>
    <t>WBC30-3336U-HSL</t>
  </si>
  <si>
    <t>WBC30-3342U-HSL</t>
  </si>
  <si>
    <t>WDC2430-HSL</t>
  </si>
  <si>
    <t>WDC2436-HSL</t>
  </si>
  <si>
    <t>WDC2442-HSL</t>
  </si>
  <si>
    <t>WDC273615-HSL</t>
  </si>
  <si>
    <t>WDC274215-HSL</t>
  </si>
  <si>
    <t>WEC1230-HSL</t>
  </si>
  <si>
    <t>WEC1236-HSL</t>
  </si>
  <si>
    <t>WEC1242-HSL</t>
  </si>
  <si>
    <t>BFH09NB-HSL</t>
  </si>
  <si>
    <t>BFH12NB-HSL</t>
  </si>
  <si>
    <t>BFH15NB-HSL</t>
  </si>
  <si>
    <t>BFH18NB-HSL</t>
  </si>
  <si>
    <t>B42-HSL</t>
  </si>
  <si>
    <t>12" Base Cabinet - Hatteras - Slate</t>
  </si>
  <si>
    <t>15" Base Cabinet - Hatteras - Slate</t>
  </si>
  <si>
    <t>18" Base Cabinet - Hatteras - Slate</t>
  </si>
  <si>
    <t>21" Base Cabinet - Hatteras - Slate</t>
  </si>
  <si>
    <t>24" Base Cabinet - Hatteras - Slate</t>
  </si>
  <si>
    <t>27" Base Cabinet - Hatteras - Slate</t>
  </si>
  <si>
    <t>30" Base Cabinet - Hatteras - Slate</t>
  </si>
  <si>
    <t>33" Base Cabinet - Hatteras - Slate</t>
  </si>
  <si>
    <t>36" Base Cabinet - Hatteras - Slate</t>
  </si>
  <si>
    <t>39" Base Cabinet - Hatteras - Slate</t>
  </si>
  <si>
    <t>42" Base Cabinet - Hatteras - Slate</t>
  </si>
  <si>
    <t>39"- 42" Universal Blind Base Cabinet - Hatteras - Slate</t>
  </si>
  <si>
    <t>42"- 45" Universal Blind Base Cabinet - Hatteras - Slate</t>
  </si>
  <si>
    <t>45"- 48" Universal Blind Base Cabinet - Hatteras - Slate</t>
  </si>
  <si>
    <t>33" Universal Base Corner Cabinet - Hatteras - Slate</t>
  </si>
  <si>
    <t>36" Universal Base Corner Cabinet - Hatteras - Slate</t>
  </si>
  <si>
    <t>30" Knee Drawer - Hatteras - Slate</t>
  </si>
  <si>
    <t>33" x 84" Double Oven - Hatteras - Slate</t>
  </si>
  <si>
    <t>33" x 90" Double Oven - Hatteras - Slate</t>
  </si>
  <si>
    <t>33" x 96" Double Oven - Hatteras - Slate</t>
  </si>
  <si>
    <t>15" Sample Base Front - Hatteras - Slate</t>
  </si>
  <si>
    <t>Sample Door - Hatteras - Slate</t>
  </si>
  <si>
    <t>15" x 84" Vanity Linen Cabinet - Hatteras - Slate</t>
  </si>
  <si>
    <t>18" x 84" Vanity Linen Cabinet - Hatteras - Slate</t>
  </si>
  <si>
    <t>24" x 84" Vanity Linen Cabinet - Hatteras - Slate</t>
  </si>
  <si>
    <t>9" x 30" Wall Cabinet - Hatteras - Slate</t>
  </si>
  <si>
    <t>9" x 36" Wall Cabinet - Hatteras - Slate</t>
  </si>
  <si>
    <t>9" x 42" Wall Cabinet - Hatteras - Slate</t>
  </si>
  <si>
    <t>12" x 30" Wall Cabinet - Hatteras - Slate</t>
  </si>
  <si>
    <t>12" x 36" Wall Cabinet - Hatteras - Slate</t>
  </si>
  <si>
    <t>12" x 42" Wall Cabinet - Hatteras - Slate</t>
  </si>
  <si>
    <t>15" x 30" Wall Cabinet - Hatteras - Slate</t>
  </si>
  <si>
    <t>15" x 36" Wall Cabinet - Hatteras - Slate</t>
  </si>
  <si>
    <t>15" x 42" Wall Cabinet - Hatteras - Slate</t>
  </si>
  <si>
    <t>18" x 30" Wall Cabinet - Hatteras - Slate</t>
  </si>
  <si>
    <t>18" x 36" Wall Cabinet - Hatteras - Slate</t>
  </si>
  <si>
    <t>18" x 42" Wall Cabinet - Hatteras - Slate</t>
  </si>
  <si>
    <t>21" x 18" Wall Cabinet - Hatteras - Slate</t>
  </si>
  <si>
    <t>21" x 30" Wall Cabinet - Hatteras - Slate</t>
  </si>
  <si>
    <t>21" x 36" Wall Cabinet - Hatteras - Slate</t>
  </si>
  <si>
    <t>21" x 42" Wall Cabinet - Hatteras - Slate</t>
  </si>
  <si>
    <t>24" x 18" Wall Cabinet - Hatteras - Slate</t>
  </si>
  <si>
    <t>24" x 30" Wall Cabinet - Hatteras - Slate</t>
  </si>
  <si>
    <t>24" x 36" Wall Cabinet - Hatteras - Slate</t>
  </si>
  <si>
    <t>24" x 42" Wall Cabinet - Hatteras - Slate</t>
  </si>
  <si>
    <t>27" x 30" Wall Cabinet - Hatteras - Slate</t>
  </si>
  <si>
    <t>27" x 36" Wall Cabinet - Hatteras - Slate</t>
  </si>
  <si>
    <t>27" x 42" Wall Cabinet - Hatteras - Slate</t>
  </si>
  <si>
    <t>30" x 12" Wall Cabinet - Hatteras - Slate</t>
  </si>
  <si>
    <t>30" x 15" Wall Cabinet - Hatteras - Slate</t>
  </si>
  <si>
    <t>30" x 18" Wall Cabinet - Hatteras - Slate</t>
  </si>
  <si>
    <t>30" x 24" Wall Cabinet - Hatteras - Slate</t>
  </si>
  <si>
    <t>30" x 30" Wall Cabinet - Hatteras - Slate</t>
  </si>
  <si>
    <t>30" x 36" Wall Cabinet - Hatteras - Slate</t>
  </si>
  <si>
    <t>30" x 42" Wall Cabinet - Hatteras - Slate</t>
  </si>
  <si>
    <t>33" x 12" Wall Cabinet - Hatteras - Slate</t>
  </si>
  <si>
    <t>33" x 15" Wall Cabinet - Hatteras - Slate</t>
  </si>
  <si>
    <t>33" x 18" Wall Cabinet - Hatteras - Slate</t>
  </si>
  <si>
    <t>33" x 24" Wall Cabinet - Hatteras - Slate</t>
  </si>
  <si>
    <t>33" x 30" Wall Cabinet - Hatteras - Slate</t>
  </si>
  <si>
    <t>33" x 36" Wall Cabinet - Hatteras - Slate</t>
  </si>
  <si>
    <t>33" x 42" Wall Cabinet - Hatteras - Slate</t>
  </si>
  <si>
    <t>36" x 12" Wall Cabinet - Hatteras - Slate</t>
  </si>
  <si>
    <t>36" x 15" Wall Cabinet - Hatteras - Slate</t>
  </si>
  <si>
    <t>36" x 18" Wall Cabinet - Hatteras - Slate</t>
  </si>
  <si>
    <t>36" x 24" Wall Cabinet - Hatteras - Slate</t>
  </si>
  <si>
    <t>36" x 30" Wall Cabinet - Hatteras - Slate</t>
  </si>
  <si>
    <t>36" x 36" Wall Cabinet - Hatteras - Slate</t>
  </si>
  <si>
    <t>36" x 42" Wall Cabinet - Hatteras - Slate</t>
  </si>
  <si>
    <t>39" x 12" Wall Cabinet - Hatteras - Slate</t>
  </si>
  <si>
    <t>39" x 15" Wall Cabinet - Hatteras - Slate</t>
  </si>
  <si>
    <t>39" x 18" Wall Cabinet - Hatteras - Slate</t>
  </si>
  <si>
    <t>39" x 24" Wall Cabinet - Hatteras - Slate</t>
  </si>
  <si>
    <t>39" x 30" Wall Cabinet - Hatteras - Slate</t>
  </si>
  <si>
    <t>39" x 36" Wall Cabinet - Hatteras - Slate</t>
  </si>
  <si>
    <t>39" x 42" Wall Cabinet - Hatteras - Slate</t>
  </si>
  <si>
    <t>42" x 30" Wall Cabinet - Hatteras - Slate</t>
  </si>
  <si>
    <t>42" x 36" Wall Cabinet - Hatteras - Slate</t>
  </si>
  <si>
    <t>42" x 42" Wall Cabinet - Hatteras - Slate</t>
  </si>
  <si>
    <t>30" x 30" Universal Wall Blind Cabinet - Hatteras - Slate</t>
  </si>
  <si>
    <t>30" x 36" Universal Wall Blind Cabinet - Hatteras - Slate</t>
  </si>
  <si>
    <t>30" x 42" Universal Wall Blind Cabinet - Hatteras - Slate</t>
  </si>
  <si>
    <t>24" x 30" Wall Diagonal Cabinet - Hatteras - Slate</t>
  </si>
  <si>
    <t>24" x 36" Wall Diagonal Cabinet - Hatteras - Slate</t>
  </si>
  <si>
    <t>24" x 42" Wall Diagonal Cabinet - Hatteras - Slate</t>
  </si>
  <si>
    <t>27" x 36" x 15" Wall Diagonal Cabinet - Hatteras - Slate</t>
  </si>
  <si>
    <t>27" x 42" x 15" Wall Diagonal Cabinet - Hatteras - Slate</t>
  </si>
  <si>
    <t>12" x 30" Wall End Cabinet - Hatteras - Slate</t>
  </si>
  <si>
    <t>12" x 36" Wall End Cabinet - Hatteras - Slate</t>
  </si>
  <si>
    <t>12" x 42" Wall End Cabinet - Hatteras - Slate</t>
  </si>
  <si>
    <t>B12-CSD</t>
  </si>
  <si>
    <t>B15-CSD</t>
  </si>
  <si>
    <t>B18-CSD</t>
  </si>
  <si>
    <t>B21-CSD</t>
  </si>
  <si>
    <t>B24-CSD</t>
  </si>
  <si>
    <t>B27-CSD</t>
  </si>
  <si>
    <t>B30-CSD</t>
  </si>
  <si>
    <t>B33-CSD</t>
  </si>
  <si>
    <t>B36-CSD</t>
  </si>
  <si>
    <t>B39-CSD</t>
  </si>
  <si>
    <t>B42-CSD</t>
  </si>
  <si>
    <t>BBC39-42U-CSD</t>
  </si>
  <si>
    <t>BBC42-45U-CSD</t>
  </si>
  <si>
    <t>BBC45-48U-CSD</t>
  </si>
  <si>
    <t>BC33U-CSD</t>
  </si>
  <si>
    <t>BC36U-CSD</t>
  </si>
  <si>
    <t>BDEP24-CSD</t>
  </si>
  <si>
    <t>BEP24-SD</t>
  </si>
  <si>
    <t>BF3-SD</t>
  </si>
  <si>
    <t>BF6-SD</t>
  </si>
  <si>
    <t>BFH09-CSD</t>
  </si>
  <si>
    <t>BFH09NB-CSD</t>
  </si>
  <si>
    <t>BFH12-CSD</t>
  </si>
  <si>
    <t>BFH12NB-CSD</t>
  </si>
  <si>
    <t>BFH15-CSD</t>
  </si>
  <si>
    <t>BFH15NB-CSD</t>
  </si>
  <si>
    <t>BFH18-CSD</t>
  </si>
  <si>
    <t>BFH18NB-CSD</t>
  </si>
  <si>
    <t>BM8-SD</t>
  </si>
  <si>
    <t>BUNFOOT-SD</t>
  </si>
  <si>
    <t>CM8-SD</t>
  </si>
  <si>
    <t>CMA8-SD</t>
  </si>
  <si>
    <t>CMC8-SD</t>
  </si>
  <si>
    <t>CMV8-SD</t>
  </si>
  <si>
    <t>CORBEL-B-SD</t>
  </si>
  <si>
    <t>CORBEL-LS-SD</t>
  </si>
  <si>
    <t>CORBEL-S-SD</t>
  </si>
  <si>
    <t>DB12-3-CSD</t>
  </si>
  <si>
    <t>DB15-3-CSD</t>
  </si>
  <si>
    <t>DB18-3-CSD</t>
  </si>
  <si>
    <t>DB21-3-CSD</t>
  </si>
  <si>
    <t>DB24-3-CSD</t>
  </si>
  <si>
    <t>DB30-2-CSD</t>
  </si>
  <si>
    <t>DB30-3-CSD</t>
  </si>
  <si>
    <t>DB36-2-CSD</t>
  </si>
  <si>
    <t>DB36-3-CSD</t>
  </si>
  <si>
    <t>DECOLEG-SD</t>
  </si>
  <si>
    <t>DM8-SD</t>
  </si>
  <si>
    <t>DWEP1.5-SD</t>
  </si>
  <si>
    <t>DWEP3-SD</t>
  </si>
  <si>
    <t>DWEP6-SD</t>
  </si>
  <si>
    <t>F330-SD</t>
  </si>
  <si>
    <t>F342-SD</t>
  </si>
  <si>
    <t>F396-SD</t>
  </si>
  <si>
    <t>F630-SD</t>
  </si>
  <si>
    <t>F642-SD</t>
  </si>
  <si>
    <t>F696-SD</t>
  </si>
  <si>
    <t>FB8-SD</t>
  </si>
  <si>
    <t>FF330-SD</t>
  </si>
  <si>
    <t>FF336-SD</t>
  </si>
  <si>
    <t>FF342-SD</t>
  </si>
  <si>
    <t>FF396-SD</t>
  </si>
  <si>
    <t>FO330-SD</t>
  </si>
  <si>
    <t>FO336-SD</t>
  </si>
  <si>
    <t>FO342-SD</t>
  </si>
  <si>
    <t>FO396-SD</t>
  </si>
  <si>
    <t>FO630-SD</t>
  </si>
  <si>
    <t>FO636-SD</t>
  </si>
  <si>
    <t>FO642-SD</t>
  </si>
  <si>
    <t>HBUNFOOT-SD</t>
  </si>
  <si>
    <t>HTFOOT-SD</t>
  </si>
  <si>
    <t>ICM8-SD</t>
  </si>
  <si>
    <t>KD30-CSD</t>
  </si>
  <si>
    <t>LRB8-SD</t>
  </si>
  <si>
    <t>LRD8-SD</t>
  </si>
  <si>
    <t>LRS8-SD</t>
  </si>
  <si>
    <t>MWB30-CSD</t>
  </si>
  <si>
    <t>MWC3018-SD</t>
  </si>
  <si>
    <t>MWC3036-CSD</t>
  </si>
  <si>
    <t>OCM8-135-SD</t>
  </si>
  <si>
    <t>OCM8-SD</t>
  </si>
  <si>
    <t>ORG36-SD</t>
  </si>
  <si>
    <t>OVD3384-CSD</t>
  </si>
  <si>
    <t>OVD3390-CSD</t>
  </si>
  <si>
    <t>OVD3396-CSD</t>
  </si>
  <si>
    <t>OVD33P-SD</t>
  </si>
  <si>
    <t>PBBH4896-SD</t>
  </si>
  <si>
    <t>PH3696-SD</t>
  </si>
  <si>
    <t>PR3015-SD</t>
  </si>
  <si>
    <t>PV3648-SD</t>
  </si>
  <si>
    <t>PV4896-SD</t>
  </si>
  <si>
    <t>QR8-SD</t>
  </si>
  <si>
    <t>REP24-.75-SD</t>
  </si>
  <si>
    <t>REP24-1.5-SD</t>
  </si>
  <si>
    <t>REP30-.75-SD</t>
  </si>
  <si>
    <t>REP30-1.5-SD</t>
  </si>
  <si>
    <t>RM8-SD</t>
  </si>
  <si>
    <t>SAMB15-CSD</t>
  </si>
  <si>
    <t>SAMD-CSD</t>
  </si>
  <si>
    <t>SAMMB-CSD</t>
  </si>
  <si>
    <t>SB30-CSD</t>
  </si>
  <si>
    <t>SB33-CSD</t>
  </si>
  <si>
    <t>SB36-CSD</t>
  </si>
  <si>
    <t>SB39-CSD</t>
  </si>
  <si>
    <t>SBF36-CSD</t>
  </si>
  <si>
    <t>SBF39-CSD</t>
  </si>
  <si>
    <t>SCM8-SD</t>
  </si>
  <si>
    <t>SDECOLEG-SD</t>
  </si>
  <si>
    <t>SFCD42-CSD</t>
  </si>
  <si>
    <t>SHM8-SD</t>
  </si>
  <si>
    <t>TEP96-SD</t>
  </si>
  <si>
    <t>TFOOT-SD</t>
  </si>
  <si>
    <t>TKC8-SD</t>
  </si>
  <si>
    <t>TUKITS-SD</t>
  </si>
  <si>
    <t>TUPEN-SD</t>
  </si>
  <si>
    <t>TUPSTICK-SD</t>
  </si>
  <si>
    <t>UP1884-CSD</t>
  </si>
  <si>
    <t>UP1890-CSD</t>
  </si>
  <si>
    <t>UP1896-CSD</t>
  </si>
  <si>
    <t>UP2484-CSD</t>
  </si>
  <si>
    <t>UP2490-CSD</t>
  </si>
  <si>
    <t>UP2496-CSD</t>
  </si>
  <si>
    <t>UP3084-CSD</t>
  </si>
  <si>
    <t>UP3090-CSD</t>
  </si>
  <si>
    <t>UP3096-CSD</t>
  </si>
  <si>
    <t>VAR36-SD</t>
  </si>
  <si>
    <t>VAR48-SD</t>
  </si>
  <si>
    <t>VB12-CSD</t>
  </si>
  <si>
    <t>VB15-CSD</t>
  </si>
  <si>
    <t>VB18-CSD</t>
  </si>
  <si>
    <t>VBTD36-CSD</t>
  </si>
  <si>
    <t>VBTD42-CSD</t>
  </si>
  <si>
    <t>VBTD48-CSD</t>
  </si>
  <si>
    <t>VCDB60-3-CSD</t>
  </si>
  <si>
    <t>VCDB60-6-CSD</t>
  </si>
  <si>
    <t>VDB12-3-CSD</t>
  </si>
  <si>
    <t>VDB15-3-CSD</t>
  </si>
  <si>
    <t>VDB18-3-CSD</t>
  </si>
  <si>
    <t>VDB21-3-CSD</t>
  </si>
  <si>
    <t>VFH12-CSD</t>
  </si>
  <si>
    <t>VL1584-CSD</t>
  </si>
  <si>
    <t>VL1884-CSD</t>
  </si>
  <si>
    <t>VL2484-CSD</t>
  </si>
  <si>
    <t>VSB24-CSD</t>
  </si>
  <si>
    <t>VSB27-CSD</t>
  </si>
  <si>
    <t>VSB30-CSD</t>
  </si>
  <si>
    <t>VSB33-CSD</t>
  </si>
  <si>
    <t>VSB36-CSD</t>
  </si>
  <si>
    <t>VSB42-CSD</t>
  </si>
  <si>
    <t>VSB48-CSD</t>
  </si>
  <si>
    <t>VSC48-SD</t>
  </si>
  <si>
    <t>VTRIMKIT-SD</t>
  </si>
  <si>
    <t>W0930-CSD</t>
  </si>
  <si>
    <t>W0936-CSD</t>
  </si>
  <si>
    <t>W0942-CSD</t>
  </si>
  <si>
    <t>W1230-CSD</t>
  </si>
  <si>
    <t>W1236-CSD</t>
  </si>
  <si>
    <t>W1242-CSD</t>
  </si>
  <si>
    <t>W1530-CSD</t>
  </si>
  <si>
    <t>W1530MI-CSD</t>
  </si>
  <si>
    <t>W1536-CSD</t>
  </si>
  <si>
    <t>W1536MI-CSD</t>
  </si>
  <si>
    <t>W1542-CSD</t>
  </si>
  <si>
    <t>W1542MI-CSD</t>
  </si>
  <si>
    <t>W1830-CSD</t>
  </si>
  <si>
    <t>W1830MI-CSD</t>
  </si>
  <si>
    <t>W1836-CSD</t>
  </si>
  <si>
    <t>W1836MI-CSD</t>
  </si>
  <si>
    <t>W1842-CSD</t>
  </si>
  <si>
    <t>W1842MI-CSD</t>
  </si>
  <si>
    <t>W2118-CSD</t>
  </si>
  <si>
    <t>W2130-CSD</t>
  </si>
  <si>
    <t>W2136-CSD</t>
  </si>
  <si>
    <t>W2142-CSD</t>
  </si>
  <si>
    <t>W2418-CSD</t>
  </si>
  <si>
    <t>W2430-CSD</t>
  </si>
  <si>
    <t>W2436-CSD</t>
  </si>
  <si>
    <t>W2442-CSD</t>
  </si>
  <si>
    <t>W2730-CSD</t>
  </si>
  <si>
    <t>W2736-CSD</t>
  </si>
  <si>
    <t>W2742-CSD</t>
  </si>
  <si>
    <t>W3012-CSD</t>
  </si>
  <si>
    <t>W3015-CSD</t>
  </si>
  <si>
    <t>W3018-CSD</t>
  </si>
  <si>
    <t>W3024-CSD</t>
  </si>
  <si>
    <t>W3030-CSD</t>
  </si>
  <si>
    <t>W3030MI-CSD</t>
  </si>
  <si>
    <t>W3036-CSD</t>
  </si>
  <si>
    <t>W3036MI-CSD</t>
  </si>
  <si>
    <t>W3042-CSD</t>
  </si>
  <si>
    <t>W3042MI-CSD</t>
  </si>
  <si>
    <t>W3312-CSD</t>
  </si>
  <si>
    <t>W3315-CSD</t>
  </si>
  <si>
    <t>W3318-CSD</t>
  </si>
  <si>
    <t>W3324-CSD</t>
  </si>
  <si>
    <t>W3330-CSD</t>
  </si>
  <si>
    <t>W3336-CSD</t>
  </si>
  <si>
    <t>W3342-CSD</t>
  </si>
  <si>
    <t>W3612-CSD</t>
  </si>
  <si>
    <t>W3615-CSD</t>
  </si>
  <si>
    <t>W361824-CSD</t>
  </si>
  <si>
    <t>W3618-CSD</t>
  </si>
  <si>
    <t>W362424-CSD</t>
  </si>
  <si>
    <t>W3624-CSD</t>
  </si>
  <si>
    <t>W3630-CSD</t>
  </si>
  <si>
    <t>W3630MI-CSD</t>
  </si>
  <si>
    <t>W3636-CSD</t>
  </si>
  <si>
    <t>W3636MI-CSD</t>
  </si>
  <si>
    <t>W3642-CSD</t>
  </si>
  <si>
    <t>W3642MI-CSD</t>
  </si>
  <si>
    <t>W3912-CSD</t>
  </si>
  <si>
    <t>W3915-CSD</t>
  </si>
  <si>
    <t>W391824-CSD</t>
  </si>
  <si>
    <t>W3918-CSD</t>
  </si>
  <si>
    <t>W392424-CSD</t>
  </si>
  <si>
    <t>W3924-CSD</t>
  </si>
  <si>
    <t>W3930-CSD</t>
  </si>
  <si>
    <t>W3936-CSD</t>
  </si>
  <si>
    <t>W3942-CSD</t>
  </si>
  <si>
    <t>W4230-CSD</t>
  </si>
  <si>
    <t>W4236-CSD</t>
  </si>
  <si>
    <t>W4242-CSD</t>
  </si>
  <si>
    <t>WBC30-3330U-CSD</t>
  </si>
  <si>
    <t>WBC30-3336U-CSD</t>
  </si>
  <si>
    <t>WBC30-3342U-CSD</t>
  </si>
  <si>
    <t>WDC2430-CSD</t>
  </si>
  <si>
    <t>WDC2430MI-CSD</t>
  </si>
  <si>
    <t>WDC2436-CSD</t>
  </si>
  <si>
    <t>WDC2436MI-CSD</t>
  </si>
  <si>
    <t>WDC2442-CSD</t>
  </si>
  <si>
    <t>WDC2442MI-CSD</t>
  </si>
  <si>
    <t>WDC273615-CSD</t>
  </si>
  <si>
    <t>WDC273615MI-CSD</t>
  </si>
  <si>
    <t>WDC274215-CSD</t>
  </si>
  <si>
    <t>WDC274215MI-CSD</t>
  </si>
  <si>
    <t>WDEP1230-CSD</t>
  </si>
  <si>
    <t>WDEP1236-CSD</t>
  </si>
  <si>
    <t>WDEP1242-CSD</t>
  </si>
  <si>
    <t>WEC1230-CSD</t>
  </si>
  <si>
    <t>WEC1236-CSD</t>
  </si>
  <si>
    <t>WEC1242-CSD</t>
  </si>
  <si>
    <t>WEP1242-SD</t>
  </si>
  <si>
    <t>WEP1542-SD</t>
  </si>
  <si>
    <t>WR3015-SD</t>
  </si>
  <si>
    <t>12" Base Cabinet - Catalina - Sandstone</t>
  </si>
  <si>
    <t>15" Base Cabinet - Catalina - Sandstone</t>
  </si>
  <si>
    <t>18" Base Cabinet - Catalina - Sandstone</t>
  </si>
  <si>
    <t>21" Base Cabinet - Catalina - Sandstone</t>
  </si>
  <si>
    <t>24" Base Cabinet - Catalina - Sandstone</t>
  </si>
  <si>
    <t>27" Base Cabinet - Catalina - Sandstone</t>
  </si>
  <si>
    <t>30" Base Cabinet - Catalina - Sandstone</t>
  </si>
  <si>
    <t>33" Base Cabinet - Catalina - Sandstone</t>
  </si>
  <si>
    <t>36" Base Cabinet - Catalina - Sandstone</t>
  </si>
  <si>
    <t>39" Base Cabinet - Catalina - Sandstone</t>
  </si>
  <si>
    <t>42" Base Cabinet - Catalina - Sandstone</t>
  </si>
  <si>
    <t>39"- 42" Universal Blind Base Cabinet - Catalina - Sandstone</t>
  </si>
  <si>
    <t>42"- 45" Universal Blind Base Cabinet - Catalina - Sandstone</t>
  </si>
  <si>
    <t>45"- 48" Universal Blind Base Cabinet - Catalina - Sandstone</t>
  </si>
  <si>
    <t>33" Universal Base Corner Cabinet - Catalina - Sandstone</t>
  </si>
  <si>
    <t>36" Universal Base Corner Cabinet - Catalina - Sandstone</t>
  </si>
  <si>
    <t>24" Base End Panel - Sandstone</t>
  </si>
  <si>
    <t>3" Base Filler - Sandstone</t>
  </si>
  <si>
    <t>6" Base Filler - Sandstone</t>
  </si>
  <si>
    <t>96" Batten Molding - Sandstone</t>
  </si>
  <si>
    <t>Bunn Foot - Sandstone</t>
  </si>
  <si>
    <t>96" Crown Molding - Sandstone</t>
  </si>
  <si>
    <t>96" Cove Crown Molding - Sandstone</t>
  </si>
  <si>
    <t>96" Dentil Molding - Sandstone</t>
  </si>
  <si>
    <t>1-1/2" Dishwasher End Panel - Sandstone</t>
  </si>
  <si>
    <t>3" Dishwasher End Panel - Sandstone</t>
  </si>
  <si>
    <t>3" x 30" Filler - Sandstone</t>
  </si>
  <si>
    <t>3" x 42" Filler - Sandstone</t>
  </si>
  <si>
    <t>6" x 30" Filler - Sandstone</t>
  </si>
  <si>
    <t>6" x 42" Filler - Sandstone</t>
  </si>
  <si>
    <t>96" Furniture Base - Sandstone</t>
  </si>
  <si>
    <t>3" x 30" Fluted Filler - Sandstone</t>
  </si>
  <si>
    <t>3" x 36" Fluted Filler - Sandstone</t>
  </si>
  <si>
    <t>3" x 42" Fluted Filler - Sandstone</t>
  </si>
  <si>
    <t>3" x 96" Fluted Filler - Sandstone</t>
  </si>
  <si>
    <t>3" x 30" Filler Overlay - Sandstone</t>
  </si>
  <si>
    <t>3" x 36" Filler Overlay - Sandstone</t>
  </si>
  <si>
    <t>3" x 42" Filler Overlay - Sandstone</t>
  </si>
  <si>
    <t>3" x 96" Filler Overlay - Sandstone</t>
  </si>
  <si>
    <t>6" x 30" Filler Overlay - Sandstone</t>
  </si>
  <si>
    <t>6" x 36" Filler Overlay - Sandstone</t>
  </si>
  <si>
    <t>6" x 42" Filler Overlay - Sandstone</t>
  </si>
  <si>
    <t>96" Inside Corner Molding - Sandstone</t>
  </si>
  <si>
    <t>30" Knee Drawer - Catalina - Sandstone</t>
  </si>
  <si>
    <t>30" x 18" Microwave Wall Cabinet - Sandstone</t>
  </si>
  <si>
    <t>96" Outside Corner Molding - Sandstone</t>
  </si>
  <si>
    <t>36" Slotted Organizer - Sandstone</t>
  </si>
  <si>
    <t>33" x 84" Double Oven - Catalina - Sandstone</t>
  </si>
  <si>
    <t>33" x 90" Double Oven - Catalina - Sandstone</t>
  </si>
  <si>
    <t>33" x 96" Double Oven - Catalina - Sandstone</t>
  </si>
  <si>
    <t>Double Oven Panel Overlay - Sandstone</t>
  </si>
  <si>
    <t>48" x 96" Beaded Back Panel - Horizontal Grain - Sandstone</t>
  </si>
  <si>
    <t>36" x 96" Back Panel - Horizontal Grain - Sandstone</t>
  </si>
  <si>
    <t>30" x 15" Plate Rack - Sandstone</t>
  </si>
  <si>
    <t>36" x 48" Back Panel - Vertical Grain - Sandstone</t>
  </si>
  <si>
    <t>48" x 96" Back Panel - Vertical Grain - Sandstone</t>
  </si>
  <si>
    <t>96" Quarter Round - Sandstone</t>
  </si>
  <si>
    <t>24" x 1/2" Refrigerator End Panel - Sandstone</t>
  </si>
  <si>
    <t>30" x 3/4" Refrigerator End Panel - Sandstone</t>
  </si>
  <si>
    <t>30" x 1/2" Refrigerator End Panel - Sandstone</t>
  </si>
  <si>
    <t>96" Rope Molding - Sandstone</t>
  </si>
  <si>
    <t>15" Sample Base Front - Catalina - Sandstone</t>
  </si>
  <si>
    <t>Sample Door - Catalina - Sandstone</t>
  </si>
  <si>
    <t>12" Sample Mini Base - Catalina - Sandstone</t>
  </si>
  <si>
    <t>96" Scribe Molding - Sandstone</t>
  </si>
  <si>
    <t>Split Decorative Leg - Sandstone</t>
  </si>
  <si>
    <t>96" Shoe Molding - Sandstone</t>
  </si>
  <si>
    <t>96" Tall End Panel - Sandstone</t>
  </si>
  <si>
    <t>Tapered Foot - Sandstone</t>
  </si>
  <si>
    <t>96" Toe-Kick Cover - Sandstone</t>
  </si>
  <si>
    <t>15" x 84" Vanity Linen Cabinet - Catalina - Sandstone</t>
  </si>
  <si>
    <t>18" x 84" Vanity Linen Cabinet - Catalina - Sandstone</t>
  </si>
  <si>
    <t>24" x 84" Vanity Linen Cabinet - Catalina - Sandstone</t>
  </si>
  <si>
    <t>9" x 30" Wall Cabinet - Catalina - Sandstone</t>
  </si>
  <si>
    <t>9" x 36" Wall Cabinet - Catalina - Sandstone</t>
  </si>
  <si>
    <t>9" x 42" Wall Cabinet - Catalina - Sandstone</t>
  </si>
  <si>
    <t>12" x 30" Wall Cabinet - Catalina - Sandstone</t>
  </si>
  <si>
    <t>12" x 36" Wall Cabinet - Catalina - Sandstone</t>
  </si>
  <si>
    <t>12" x 42" Wall Cabinet - Catalina - Sandstone</t>
  </si>
  <si>
    <t>15" x 30" Wall Cabinet - Catalina - Sandstone</t>
  </si>
  <si>
    <t>15" x 36" Wall Cabinet - Catalina - Sandstone</t>
  </si>
  <si>
    <t>15" x 42" Wall Cabinet - Catalina - Sandstone</t>
  </si>
  <si>
    <t>18" x 30" Wall Cabinet - Catalina - Sandstone</t>
  </si>
  <si>
    <t>18" x 36" Wall Cabinet - Catalina - Sandstone</t>
  </si>
  <si>
    <t>18" x 42" Wall Cabinet - Catalina - Sandstone</t>
  </si>
  <si>
    <t>21" x 18" Wall Cabinet - Catalina - Sandstone</t>
  </si>
  <si>
    <t>21" x 30" Wall Cabinet - Catalina - Sandstone</t>
  </si>
  <si>
    <t>21" x 36" Wall Cabinet - Catalina - Sandstone</t>
  </si>
  <si>
    <t>21" x 42" Wall Cabinet - Catalina - Sandstone</t>
  </si>
  <si>
    <t>24" x 18" Wall Cabinet - Catalina - Sandstone</t>
  </si>
  <si>
    <t>24" x 30" Wall Cabinet - Catalina - Sandstone</t>
  </si>
  <si>
    <t>24" x 36" Wall Cabinet - Catalina - Sandstone</t>
  </si>
  <si>
    <t>24" x 42" Wall Cabinet - Catalina - Sandstone</t>
  </si>
  <si>
    <t>27" x 30" Wall Cabinet - Catalina - Sandstone</t>
  </si>
  <si>
    <t>27" x 36" Wall Cabinet - Catalina - Sandstone</t>
  </si>
  <si>
    <t>27" x 42" Wall Cabinet - Catalina - Sandstone</t>
  </si>
  <si>
    <t>30" x 12" Wall Cabinet - Catalina - Sandstone</t>
  </si>
  <si>
    <t>30" x 15" Wall Cabinet - Catalina - Sandstone</t>
  </si>
  <si>
    <t>30" x 18" Wall Cabinet - Catalina - Sandstone</t>
  </si>
  <si>
    <t>30" x 24" Wall Cabinet - Catalina - Sandstone</t>
  </si>
  <si>
    <t>30" x 30" Wall Cabinet - Catalina - Sandstone</t>
  </si>
  <si>
    <t>30" x 36" Wall Cabinet - Catalina - Sandstone</t>
  </si>
  <si>
    <t>30" x 42" Wall Cabinet - Catalina - Sandstone</t>
  </si>
  <si>
    <t>33" x 12" Wall Cabinet - Catalina - Sandstone</t>
  </si>
  <si>
    <t>33" x 15" Wall Cabinet - Catalina - Sandstone</t>
  </si>
  <si>
    <t>33" x 18" Wall Cabinet - Catalina - Sandstone</t>
  </si>
  <si>
    <t>33" x 24" Wall Cabinet - Catalina - Sandstone</t>
  </si>
  <si>
    <t>33" x 30" Wall Cabinet - Catalina - Sandstone</t>
  </si>
  <si>
    <t>33" x 36" Wall Cabinet - Catalina - Sandstone</t>
  </si>
  <si>
    <t>33" x 42" Wall Cabinet - Catalina - Sandstone</t>
  </si>
  <si>
    <t>36" x 12" Wall Cabinet - Catalina - Sandstone</t>
  </si>
  <si>
    <t>36" x 15" Wall Cabinet - Catalina - Sandstone</t>
  </si>
  <si>
    <t>36" x 18" Wall Cabinet - Catalina - Sandstone</t>
  </si>
  <si>
    <t>36" x 24" Wall Cabinet - Catalina - Sandstone</t>
  </si>
  <si>
    <t>36" x 30" Wall Cabinet - Catalina - Sandstone</t>
  </si>
  <si>
    <t>36" x 36" Wall Cabinet - Catalina - Sandstone</t>
  </si>
  <si>
    <t>36" x 42" Wall Cabinet - Catalina - Sandstone</t>
  </si>
  <si>
    <t>39" x 12" Wall Cabinet - Catalina - Sandstone</t>
  </si>
  <si>
    <t>39" x 15" Wall Cabinet - Catalina - Sandstone</t>
  </si>
  <si>
    <t>39" x 18" Wall Cabinet - Catalina - Sandstone</t>
  </si>
  <si>
    <t>39" x 24" Wall Cabinet - Catalina - Sandstone</t>
  </si>
  <si>
    <t>39" x 30" Wall Cabinet - Catalina - Sandstone</t>
  </si>
  <si>
    <t>39" x 36" Wall Cabinet - Catalina - Sandstone</t>
  </si>
  <si>
    <t>39" x 42" Wall Cabinet - Catalina - Sandstone</t>
  </si>
  <si>
    <t>42" x 30" Wall Cabinet - Catalina - Sandstone</t>
  </si>
  <si>
    <t>42" x 36" Wall Cabinet - Catalina - Sandstone</t>
  </si>
  <si>
    <t>42" x 42" Wall Cabinet - Catalina - Sandstone</t>
  </si>
  <si>
    <t>24" x 30" Wall Diagonal Cabinet - Catalina - Sandstone</t>
  </si>
  <si>
    <t>24" x 36" Wall Diagonal Cabinet - Catalina - Sandstone</t>
  </si>
  <si>
    <t>24" x 42" Wall Diagonal Cabinet - Catalina - Sandstone</t>
  </si>
  <si>
    <t>27" x 36" x 15" Wall Diagonal Cabinet - Catalina - Sandstone</t>
  </si>
  <si>
    <t>27" x 42" x 15" Wall Diagonal Cabinet - Catalina - Sandstone</t>
  </si>
  <si>
    <t>12" x 30" Wall End Cabinet - Catalina - Sandstone</t>
  </si>
  <si>
    <t>12" x 36" Wall End Cabinet - Catalina - Sandstone</t>
  </si>
  <si>
    <t>12" x 42" Wall End Cabinet - Catalina - Sandstone</t>
  </si>
  <si>
    <t>12" x 42" Wall End Panel - Sandstone</t>
  </si>
  <si>
    <t>15" x 42" Wall End Panel - Sandstone</t>
  </si>
  <si>
    <t>30" x 15" Wine Rack - Sandstone</t>
  </si>
  <si>
    <t>CAB-SAM-BAG</t>
  </si>
  <si>
    <t>CAB-DOORKIT-V1</t>
  </si>
  <si>
    <t>RHAR36-ESP</t>
  </si>
  <si>
    <t>RHAR36-PGRY</t>
  </si>
  <si>
    <t>RHAR36-SD</t>
  </si>
  <si>
    <t>RHAR36-SL</t>
  </si>
  <si>
    <t>RHAR36-PWH</t>
  </si>
  <si>
    <t>RHCL36-ESP</t>
  </si>
  <si>
    <t>RHCL36-PGRY</t>
  </si>
  <si>
    <t>RHCL36-SD</t>
  </si>
  <si>
    <t>RHCL36-SL</t>
  </si>
  <si>
    <t>RHCL36-PWH</t>
  </si>
  <si>
    <t>Sandstone</t>
  </si>
  <si>
    <t>BDEP24-CUF</t>
  </si>
  <si>
    <t>BEP24-UF</t>
  </si>
  <si>
    <t>BF3-UF</t>
  </si>
  <si>
    <t>BF6-UF</t>
  </si>
  <si>
    <t>BM8-UF</t>
  </si>
  <si>
    <t>CM8-UF</t>
  </si>
  <si>
    <t>CMA8-UF</t>
  </si>
  <si>
    <t>CMC8-UF</t>
  </si>
  <si>
    <t>CMV8-UF</t>
  </si>
  <si>
    <t>DM8-UF</t>
  </si>
  <si>
    <t>DWEP1.5-UF</t>
  </si>
  <si>
    <t>DWEP3-UF</t>
  </si>
  <si>
    <t>DWEP6-UF</t>
  </si>
  <si>
    <t>F330-UF</t>
  </si>
  <si>
    <t>F342-UF</t>
  </si>
  <si>
    <t>F396-UF</t>
  </si>
  <si>
    <t>F630-UF</t>
  </si>
  <si>
    <t>F642-UF</t>
  </si>
  <si>
    <t>F696-UF</t>
  </si>
  <si>
    <t>FB8-UF</t>
  </si>
  <si>
    <t>FF330-UF</t>
  </si>
  <si>
    <t>FF336-UF</t>
  </si>
  <si>
    <t>FF342-UF</t>
  </si>
  <si>
    <t>FF396-UF</t>
  </si>
  <si>
    <t>FO330-UF</t>
  </si>
  <si>
    <t>FO336-UF</t>
  </si>
  <si>
    <t>FO342-UF</t>
  </si>
  <si>
    <t>FO396-UF</t>
  </si>
  <si>
    <t>FO630-UF</t>
  </si>
  <si>
    <t>FO636-UF</t>
  </si>
  <si>
    <t>FO642-UF</t>
  </si>
  <si>
    <t>ICM8-UF</t>
  </si>
  <si>
    <t>LRB8-UF</t>
  </si>
  <si>
    <t>LRD8-UF</t>
  </si>
  <si>
    <t>LRS8-UF</t>
  </si>
  <si>
    <t>MWC3018-UF</t>
  </si>
  <si>
    <t>OCM8-135-UF</t>
  </si>
  <si>
    <t>OCM8-UF</t>
  </si>
  <si>
    <t>PBBH4896-UF</t>
  </si>
  <si>
    <t>PH3696-UF</t>
  </si>
  <si>
    <t>PV3648-UF</t>
  </si>
  <si>
    <t>PV4896-UF</t>
  </si>
  <si>
    <t>QR8-UF</t>
  </si>
  <si>
    <t>REP24-.75-UF</t>
  </si>
  <si>
    <t>REP24-1.5-UF</t>
  </si>
  <si>
    <t>REP30-.75-UF</t>
  </si>
  <si>
    <t>REP30-1.5-UF</t>
  </si>
  <si>
    <t>RM8-UF</t>
  </si>
  <si>
    <t>SCM8-UF</t>
  </si>
  <si>
    <t>SHM8-UF</t>
  </si>
  <si>
    <t>TEP96-UF</t>
  </si>
  <si>
    <t>TKC8-UF</t>
  </si>
  <si>
    <t>VAR36-UF</t>
  </si>
  <si>
    <t>VAR48-UF</t>
  </si>
  <si>
    <t>VSC48-UF</t>
  </si>
  <si>
    <t>WDEP1230-CUF</t>
  </si>
  <si>
    <t>WDEP1236-CUF</t>
  </si>
  <si>
    <t>WDEP1242-CUF</t>
  </si>
  <si>
    <t>WEP1242-UF</t>
  </si>
  <si>
    <t>WEP1542-UF</t>
  </si>
  <si>
    <t>B12-CUF</t>
  </si>
  <si>
    <t>B15-CUF</t>
  </si>
  <si>
    <t>B18-CUF</t>
  </si>
  <si>
    <t>B21-CUF</t>
  </si>
  <si>
    <t>B24-CUF</t>
  </si>
  <si>
    <t>B27-CUF</t>
  </si>
  <si>
    <t>B30-CUF</t>
  </si>
  <si>
    <t>B33-CUF</t>
  </si>
  <si>
    <t>B36-CUF</t>
  </si>
  <si>
    <t>B39-CUF</t>
  </si>
  <si>
    <t>B42-CUF</t>
  </si>
  <si>
    <t>BBC39-42U-CUF</t>
  </si>
  <si>
    <t>BBC42-45U-CUF</t>
  </si>
  <si>
    <t>BBC45-48U-CUF</t>
  </si>
  <si>
    <t>BC33U-CUF</t>
  </si>
  <si>
    <t>BC36U-CUF</t>
  </si>
  <si>
    <t>BFH09-CUF</t>
  </si>
  <si>
    <t>BFH09NB-CUF</t>
  </si>
  <si>
    <t>BFH12-CUF</t>
  </si>
  <si>
    <t>BFH12NB-CUF</t>
  </si>
  <si>
    <t>BFH15-CUF</t>
  </si>
  <si>
    <t>BFH15NB-CUF</t>
  </si>
  <si>
    <t>BFH18-CUF</t>
  </si>
  <si>
    <t>BFH18NB-CUF</t>
  </si>
  <si>
    <t>DB12-3-CUF</t>
  </si>
  <si>
    <t>DB15-3-CUF</t>
  </si>
  <si>
    <t>DB18-3-CUF</t>
  </si>
  <si>
    <t>DB21-3-CUF</t>
  </si>
  <si>
    <t>DB24-3-CUF</t>
  </si>
  <si>
    <t>DB30-2-CUF</t>
  </si>
  <si>
    <t>DB30-3-CUF</t>
  </si>
  <si>
    <t>DB36-2-CUF</t>
  </si>
  <si>
    <t>DB36-3-CUF</t>
  </si>
  <si>
    <t>KD30-CUF</t>
  </si>
  <si>
    <t>MWB30-CUF</t>
  </si>
  <si>
    <t>MWC3036-CUF</t>
  </si>
  <si>
    <t>OVD3384U-CUF</t>
  </si>
  <si>
    <t>OVD3390U-CUF</t>
  </si>
  <si>
    <t>OVD3396U-CUF</t>
  </si>
  <si>
    <t>SAMB15-CUF</t>
  </si>
  <si>
    <t>SAMD-CUF</t>
  </si>
  <si>
    <t>SAMMB-CUF</t>
  </si>
  <si>
    <t>SB30-CUF</t>
  </si>
  <si>
    <t>SB33-CUF</t>
  </si>
  <si>
    <t>SB36-CUF</t>
  </si>
  <si>
    <t>SB39-CUF</t>
  </si>
  <si>
    <t>SBF36-CUF</t>
  </si>
  <si>
    <t>SBF39-CUF</t>
  </si>
  <si>
    <t>SFCD42-CUF</t>
  </si>
  <si>
    <t>VB12-CUF</t>
  </si>
  <si>
    <t>VB15-CUF</t>
  </si>
  <si>
    <t>VB18-CUF</t>
  </si>
  <si>
    <t>VBTD36-CUF</t>
  </si>
  <si>
    <t>VBTD42-CUF</t>
  </si>
  <si>
    <t>VBTD48-CUF</t>
  </si>
  <si>
    <t>VCDB60-3-CUF</t>
  </si>
  <si>
    <t>VCDB60-6-CUF</t>
  </si>
  <si>
    <t>VDB12-3-CUF</t>
  </si>
  <si>
    <t>VDB15-3-CUF</t>
  </si>
  <si>
    <t>VDB18-3-CUF</t>
  </si>
  <si>
    <t>VDB21-3-CUF</t>
  </si>
  <si>
    <t>VFH12-CUF</t>
  </si>
  <si>
    <t>VSB24-CUF</t>
  </si>
  <si>
    <t>VSB27-CUF</t>
  </si>
  <si>
    <t>VSB30-CUF</t>
  </si>
  <si>
    <t>VSB33-CUF</t>
  </si>
  <si>
    <t>VSB36-CUF</t>
  </si>
  <si>
    <t>VSB42-CUF</t>
  </si>
  <si>
    <t>VSB48-CUF</t>
  </si>
  <si>
    <t>W0930-CUF</t>
  </si>
  <si>
    <t>W0936-CUF</t>
  </si>
  <si>
    <t>W0942-CUF</t>
  </si>
  <si>
    <t>W1230-CUF</t>
  </si>
  <si>
    <t>W1236-CUF</t>
  </si>
  <si>
    <t>W1242-CUF</t>
  </si>
  <si>
    <t>W1530-CUF</t>
  </si>
  <si>
    <t>W1536-CUF</t>
  </si>
  <si>
    <t>W1542-CUF</t>
  </si>
  <si>
    <t>W1830-CUF</t>
  </si>
  <si>
    <t>W1836-CUF</t>
  </si>
  <si>
    <t>W1842-CUF</t>
  </si>
  <si>
    <t>W2118-CUF</t>
  </si>
  <si>
    <t>W2130-CUF</t>
  </si>
  <si>
    <t>W2136-CUF</t>
  </si>
  <si>
    <t>W2142-CUF</t>
  </si>
  <si>
    <t>W2418-CUF</t>
  </si>
  <si>
    <t>W2430-CUF</t>
  </si>
  <si>
    <t>W2436-CUF</t>
  </si>
  <si>
    <t>W2442-CUF</t>
  </si>
  <si>
    <t>W2730-CUF</t>
  </si>
  <si>
    <t>W2736-CUF</t>
  </si>
  <si>
    <t>W2742-CUF</t>
  </si>
  <si>
    <t>W3012-CUF</t>
  </si>
  <si>
    <t>W3015-CUF</t>
  </si>
  <si>
    <t>W3018-CUF</t>
  </si>
  <si>
    <t>W3024-CUF</t>
  </si>
  <si>
    <t>W3030-CUF</t>
  </si>
  <si>
    <t>W3036-CUF</t>
  </si>
  <si>
    <t>W3042-CUF</t>
  </si>
  <si>
    <t>W3312-CUF</t>
  </si>
  <si>
    <t>W3315-CUF</t>
  </si>
  <si>
    <t>W3318-CUF</t>
  </si>
  <si>
    <t>W3324-CUF</t>
  </si>
  <si>
    <t>W3330-CUF</t>
  </si>
  <si>
    <t>W3336-CUF</t>
  </si>
  <si>
    <t>W3342-CUF</t>
  </si>
  <si>
    <t>W3612-CUF</t>
  </si>
  <si>
    <t>W3615-CUF</t>
  </si>
  <si>
    <t>W361824-CUF</t>
  </si>
  <si>
    <t>W3618-CUF</t>
  </si>
  <si>
    <t>W362424-CUF</t>
  </si>
  <si>
    <t>W3624-CUF</t>
  </si>
  <si>
    <t>W3630-CUF</t>
  </si>
  <si>
    <t>W3636-CUF</t>
  </si>
  <si>
    <t>W3642-CUF</t>
  </si>
  <si>
    <t>W3912-CUF</t>
  </si>
  <si>
    <t>W3915-CUF</t>
  </si>
  <si>
    <t>W391824-CUF</t>
  </si>
  <si>
    <t>W3918-CUF</t>
  </si>
  <si>
    <t>W392424-CUF</t>
  </si>
  <si>
    <t>W3924-CUF</t>
  </si>
  <si>
    <t>W3930-CUF</t>
  </si>
  <si>
    <t>W3936-CUF</t>
  </si>
  <si>
    <t>W3942-CUF</t>
  </si>
  <si>
    <t>W4230-CUF</t>
  </si>
  <si>
    <t>W4236-CUF</t>
  </si>
  <si>
    <t>W4242-CUF</t>
  </si>
  <si>
    <t>WBC30-3330U-CUF</t>
  </si>
  <si>
    <t>WBC30-3336U-CUF</t>
  </si>
  <si>
    <t>WBC30-3342U-CUF</t>
  </si>
  <si>
    <t>WDC2430-CUF</t>
  </si>
  <si>
    <t>WDC2436-CUF</t>
  </si>
  <si>
    <t>WDC2442-CUF</t>
  </si>
  <si>
    <t>UP1884-CUF</t>
  </si>
  <si>
    <t>UP1890-CUF</t>
  </si>
  <si>
    <t>UP1896-CUF</t>
  </si>
  <si>
    <t>UP2484-CUF</t>
  </si>
  <si>
    <t>UP2490-CUF</t>
  </si>
  <si>
    <t>UP2496-CUF</t>
  </si>
  <si>
    <t>UP3084-CUF</t>
  </si>
  <si>
    <t>UP3090-CUF</t>
  </si>
  <si>
    <t>UP3096-CUF</t>
  </si>
  <si>
    <t>VL1584-CUF</t>
  </si>
  <si>
    <t>VL1884-CUF</t>
  </si>
  <si>
    <t>VL2484-CUF</t>
  </si>
  <si>
    <t>OVD33D-CUF</t>
  </si>
  <si>
    <t>12" Base Cabinet - Catalina - Unfinished</t>
  </si>
  <si>
    <t>15" Base Cabinet - Catalina - Unfinished</t>
  </si>
  <si>
    <t>18" Base Cabinet - Catalina - Unfinished</t>
  </si>
  <si>
    <t>21" Base Cabinet - Catalina - Unfinished</t>
  </si>
  <si>
    <t>24" Base Cabinet - Catalina - Unfinished</t>
  </si>
  <si>
    <t>27" Base Cabinet - Catalina - Unfinished</t>
  </si>
  <si>
    <t>30" Base Cabinet - Catalina - Unfinished</t>
  </si>
  <si>
    <t>33" Base Cabinet - Catalina - Espresso</t>
  </si>
  <si>
    <t>33" Base Cabinet - Catalina - Unfinished</t>
  </si>
  <si>
    <t>36" Base Cabinet - Catalina - Unfinished</t>
  </si>
  <si>
    <t>39" Base Cabinet - Catalina - Unfinished</t>
  </si>
  <si>
    <t>42" Base Cabinet - Catalina - Unfinished</t>
  </si>
  <si>
    <t>39"- 42" Universal Blind Base Cabinet - Catalina - Unfinished</t>
  </si>
  <si>
    <t>42"- 45" Universal Blind Base Cabinet - Catalina - Unfinished</t>
  </si>
  <si>
    <t>45"- 48" Universal Blind Base Cabinet - Catalina - Unfinished</t>
  </si>
  <si>
    <t>33" Universal Base Corner Cabinet - Catalina - Unfinished</t>
  </si>
  <si>
    <t>36" Universal Base Corner Cabinet - Catalina - Unfinished</t>
  </si>
  <si>
    <t>Base Decorative End Panel - Catalina - Espresso</t>
  </si>
  <si>
    <t>Base Decorative End Panel - Catalina - Pebble Grey</t>
  </si>
  <si>
    <t>Base Decorative End Panel - Catalina - Sandstone</t>
  </si>
  <si>
    <t>Base Decorative End Panel - Catalina - Slate</t>
  </si>
  <si>
    <t>Base Decorative End Panel - Catalina - Unfinished</t>
  </si>
  <si>
    <t>Base Decorative End Panel - Catalina Polar White</t>
  </si>
  <si>
    <t>Base Decorative End Panel - Hatteras - Espresso</t>
  </si>
  <si>
    <t>Base Decorative End Panel - Hatteras - Pebble Grey</t>
  </si>
  <si>
    <t>Base Decorative End Panel - Hatteras - Slate</t>
  </si>
  <si>
    <t>Base Decorative End Panel - Hatteras - Polar White</t>
  </si>
  <si>
    <t>Base Decorative End Panel - Maui - Slate</t>
  </si>
  <si>
    <t>Base Decorative End Panel - Maui - Polar White</t>
  </si>
  <si>
    <t>24" Base End Panel - Unfinished</t>
  </si>
  <si>
    <t>3" Base Filler - Unfinished</t>
  </si>
  <si>
    <t>6" Base Filler - Unfinished</t>
  </si>
  <si>
    <t>9" Base Full Height Cabinet - Catalina - Espresso</t>
  </si>
  <si>
    <t>9" Base Full Height Cabinet - Catalina - Pebble Grey</t>
  </si>
  <si>
    <t>9" Base Full Height Cabinet - Catalina - Sandstone</t>
  </si>
  <si>
    <t>9" Base Full Height Cabinet - Catalina - Slate</t>
  </si>
  <si>
    <t>9" Base Full Height Cabinet - Catalina - Unfinished</t>
  </si>
  <si>
    <t>9" Base Full Height Cabinet - Catalina - Polar White</t>
  </si>
  <si>
    <t>9" Base Full Height Cabinet - Hatteras - Espresso</t>
  </si>
  <si>
    <t>9" Base Full Height Cabinet - Hatteras - Pebble Grey</t>
  </si>
  <si>
    <t>9" Base Full Height Cabinet - Hatteras - Slate</t>
  </si>
  <si>
    <t>9" Base Full Height Cabinet - Hatteras - Polar White</t>
  </si>
  <si>
    <t>9" Base Full Height Cabinet - Maui - Slate</t>
  </si>
  <si>
    <t>9" Base Full Height Cabinet - Maui - Polar White</t>
  </si>
  <si>
    <t>No Bore Door - Catalina - Espresso</t>
  </si>
  <si>
    <t>No Bore Door - Catalina - Pebble Grey</t>
  </si>
  <si>
    <t>No Bore Door - Catalina - Sandstone</t>
  </si>
  <si>
    <t>No Bore Door - Catalina - Slate</t>
  </si>
  <si>
    <t>No Bore Door - Catalina - Unfinished</t>
  </si>
  <si>
    <t>No Bore Door - Catalina - Polar White</t>
  </si>
  <si>
    <t>No Bore Door - Hatteras - Espresso</t>
  </si>
  <si>
    <t>No Bore Door - Hatteras - Pebble Grey</t>
  </si>
  <si>
    <t>No Bore Door - Hatteras - Slate</t>
  </si>
  <si>
    <t>No Bore Door - Hatteras - Polar White</t>
  </si>
  <si>
    <t>No Bore Door - Maui - Slate</t>
  </si>
  <si>
    <t>No Bore Door - Maui - Polar White</t>
  </si>
  <si>
    <t>12" Base Full Height Cabinet - Catalina - Espresso</t>
  </si>
  <si>
    <t>12" Base Full Height Cabinet - Catalina - Pebble Grey</t>
  </si>
  <si>
    <t>12" Base Full Height Cabinet - Catalina - Sandstone</t>
  </si>
  <si>
    <t>12" Base Full Height Cabinet - Catalina - Slate</t>
  </si>
  <si>
    <t>12" Base Full Height Cabinet - Catalina - Unfinished</t>
  </si>
  <si>
    <t>12" Base Full Height Cabinet - Catalina - Polar White</t>
  </si>
  <si>
    <t>12" Base Full Height Cabinet - Hatteras - Espresso</t>
  </si>
  <si>
    <t>12" Base Full Height Cabinet - Hatteras - Pebble Grey</t>
  </si>
  <si>
    <t>12" Base Full Height Cabinet - Hatteras - Slate</t>
  </si>
  <si>
    <t>12" Base Full Height Cabinet - Hatteras - Polar White</t>
  </si>
  <si>
    <t>12" Base Full Height Cabinet - Maui - Slate</t>
  </si>
  <si>
    <t>12" Base Full Height Cabinet - Maui - Polar White</t>
  </si>
  <si>
    <t>15" Base Full Height Cabinet - Catalina - Espresso</t>
  </si>
  <si>
    <t>15" Base Full Height Cabinet - Catalina - Pebble Grey</t>
  </si>
  <si>
    <t>15" Base Full Height Cabinet - Catalina - Sandstone</t>
  </si>
  <si>
    <t>15" Base Full Height Cabinet - Catalina - Slate</t>
  </si>
  <si>
    <t>15" Base Full Height Cabinet - Catalina - Unfinished</t>
  </si>
  <si>
    <t>15" Base Full Height Cabinet - Catalina - Polar White</t>
  </si>
  <si>
    <t>15" Base Full Height Cabinet - Hatteras - Espresso</t>
  </si>
  <si>
    <t>15" Base Full Height Cabinet - Hatteras - Pebble Grey</t>
  </si>
  <si>
    <t>15" Base Full Height Cabinet - Hatteras - Slate</t>
  </si>
  <si>
    <t>15" Base Full Height Cabinet - Hatteras - Polar White</t>
  </si>
  <si>
    <t>15" Base Full Height Cabinet - Maui - Slate</t>
  </si>
  <si>
    <t>15" Base Full Height Cabinet - Maui - Polar White</t>
  </si>
  <si>
    <t>18" Base Full Height Cabinet - Catalina - Espresso</t>
  </si>
  <si>
    <t>18" Base Full Height Cabinet - Catalina - Pebble Grey</t>
  </si>
  <si>
    <t>18" Base Full Height Cabinet - Catalina - Sandstone</t>
  </si>
  <si>
    <t>18" Base Full Height Cabinet - Catalina - Slate</t>
  </si>
  <si>
    <t>18" Base Full Height Cabinet - Catalina - Unfinished</t>
  </si>
  <si>
    <t>18" Base Full Height Cabinet - Catalina - Polar White</t>
  </si>
  <si>
    <t>18" Base Full Height Cabinet - Hatteras - Espresso</t>
  </si>
  <si>
    <t>18" Base Full Height Cabinet - Hatteras - Pebble Grey</t>
  </si>
  <si>
    <t>18" Base Full Height Cabinet - Hatteras - Slate</t>
  </si>
  <si>
    <t>18" Base Full Height Cabinet - Hatteras - Polar White</t>
  </si>
  <si>
    <t>18" Base Full Height Cabinet - Maui - Slate</t>
  </si>
  <si>
    <t>18" Base Full Height Cabinet - Maui - Polar White</t>
  </si>
  <si>
    <t>96" Batten Molding - Unfinished</t>
  </si>
  <si>
    <t>NorthPoint Cabinetry 5 Door Sample Carrying Case</t>
  </si>
  <si>
    <t>96" Crown Molding - Unfinished</t>
  </si>
  <si>
    <t>96" Angled Crown Molding  - Espresso</t>
  </si>
  <si>
    <t>96" Angled Crown Molding - Pebble Grey</t>
  </si>
  <si>
    <t>96" Angled Crown Molding - Polar White</t>
  </si>
  <si>
    <t>96" Angled Crown Molding - Sandstone</t>
  </si>
  <si>
    <t>96" Angled Crown Molding - Slate</t>
  </si>
  <si>
    <t>96" Angled Crown Molding - Unfinished</t>
  </si>
  <si>
    <t>96" Classic Crown Molding - Espresso</t>
  </si>
  <si>
    <t>96" Classic Crown Molding - Pebble Grey</t>
  </si>
  <si>
    <t>96" Classic Crown Molding - Polar White</t>
  </si>
  <si>
    <t>96" Classic Crown Molding - Sandstone</t>
  </si>
  <si>
    <t>96" Classic Crown Molding - Slate</t>
  </si>
  <si>
    <t>96" Classic Crown Molding - Unfinished</t>
  </si>
  <si>
    <t>96" Cove Crown Molding - Unfinished</t>
  </si>
  <si>
    <t>Basic Corbel - Espresso</t>
  </si>
  <si>
    <t>Basic Corbel - Pebble Grey</t>
  </si>
  <si>
    <t>Basic Corbel - Polar White</t>
  </si>
  <si>
    <t>Basic Corbel - Sandstone</t>
  </si>
  <si>
    <t>Basic Corbel - Slate</t>
  </si>
  <si>
    <t>Large Classic Scroll Corbel - Espresso</t>
  </si>
  <si>
    <t>Large Classic Scroll Corbel - Pebble Grey</t>
  </si>
  <si>
    <t>Large Classic Scroll Corbel - Polar White</t>
  </si>
  <si>
    <t>Large Classic Scroll Corbel - Sandstone</t>
  </si>
  <si>
    <t>Large Classic Scroll Corbel - Slate</t>
  </si>
  <si>
    <t>Classic Scroll Corbel - Espresso</t>
  </si>
  <si>
    <t>Classic Scroll Corbel - Pebble Grey</t>
  </si>
  <si>
    <t>Classic Scroll Corbel - Polar White</t>
  </si>
  <si>
    <t>Classic Scroll Corbel - Sandstone</t>
  </si>
  <si>
    <t>Classic Scroll Corbel - Slate</t>
  </si>
  <si>
    <t>12" Three Drawer Base Cabinet - Catalina - Espresso</t>
  </si>
  <si>
    <t>12" Three Drawer Base Cabinet - Catalina - Pebble Grey</t>
  </si>
  <si>
    <t>12" Three Drawer Base Cabinet - Catalina - Sandstone</t>
  </si>
  <si>
    <t>12" Three Drawer Base Cabinet - Catalina - Slate</t>
  </si>
  <si>
    <t>12" Three Drawer Base Cabinet - Catalina - Unfinished</t>
  </si>
  <si>
    <t>12" Three Drawer Base Cabinet - Catalina - Polar White</t>
  </si>
  <si>
    <t>12" Three Drawer Base Cabinet - Hatteras - Espresso</t>
  </si>
  <si>
    <t>12" Three Drawer Base Cabinet - Hatteras - Pebble Grey</t>
  </si>
  <si>
    <t>12" Three Drawer Base Cabinet - Hatteras - Slate</t>
  </si>
  <si>
    <t>12" Three Drawer Base Cabinet - Hatteras - Polar White</t>
  </si>
  <si>
    <t>12" Three Drawer Base Cabinet - Maui - Slate</t>
  </si>
  <si>
    <t>12" Three Drawer Base Cabinet - Maui - Polar White</t>
  </si>
  <si>
    <t>15" Three Drawer Base Cabinet - Catalina - Espresso</t>
  </si>
  <si>
    <t>15" Three Drawer Base Cabinet - Catalina - Pebble Grey</t>
  </si>
  <si>
    <t>15" Three Drawer Base Cabinet - Catalina - Sandstone</t>
  </si>
  <si>
    <t>15" Three Drawer Base Cabinet - Catalina - Slate</t>
  </si>
  <si>
    <t>15" Three Drawer Base Cabinet - Catalina - Unfinished</t>
  </si>
  <si>
    <t>15" Three Drawer Base Cabinet - Catalina - Polar White</t>
  </si>
  <si>
    <t>15" Three Drawer Base Cabinet - Hatteras - Espresso</t>
  </si>
  <si>
    <t>15" Three Drawer Base Cabinet - Hatteras - Pebble Grey</t>
  </si>
  <si>
    <t>15" Three Drawer Base Cabinet - Hatteras - Slate</t>
  </si>
  <si>
    <t>15" Three Drawer Base Cabinet - Hatteras - Polar White</t>
  </si>
  <si>
    <t>15" Three Drawer Base Cabinet - Maui - Polar White</t>
  </si>
  <si>
    <t>18" Three Drawer Base Cabinet - Catalina - Espresso</t>
  </si>
  <si>
    <t>18" Three Drawer Base Cabinet - Catalina - Pebble Grey</t>
  </si>
  <si>
    <t>18" Three Drawer Base Cabinet - Catalina - Sandstone</t>
  </si>
  <si>
    <t>18" Three Drawer Base Cabinet - Catalina - Slate</t>
  </si>
  <si>
    <t>18" Three Drawer Base Cabinet - Catalina - Unfinished</t>
  </si>
  <si>
    <t>18" Three Drawer Base Cabinet - Catalina - Polar White</t>
  </si>
  <si>
    <t>18" Three Drawer Base Cabinet - Hatteras - Espresso</t>
  </si>
  <si>
    <t>18" Three Drawer Base Cabinet - Hatteras - Pebble Grey</t>
  </si>
  <si>
    <t>18" Three Drawer Base Cabinet - Hatteras - Slate</t>
  </si>
  <si>
    <t>18" Three Drawer Base Cabinet - Hatteras - Polar White</t>
  </si>
  <si>
    <t>18" Three Drawer Base Cabinet - Maui - Slate</t>
  </si>
  <si>
    <t>18" Three Drawer Base Cabinet - Maui - Polar White</t>
  </si>
  <si>
    <t>21" Three Drawer Base Cabinet - Catalina - Espresso</t>
  </si>
  <si>
    <t>21" Three Drawer Base Cabinet - Catalina - Pebble Grey</t>
  </si>
  <si>
    <t>21" Three Drawer Base Cabinet - Catalina - Sandstone</t>
  </si>
  <si>
    <t>21" Three Drawer Base Cabinet - Catalina - Slate</t>
  </si>
  <si>
    <t>21" Three Drawer Base Cabinet - Catalina - Unfinished</t>
  </si>
  <si>
    <t>21" Three Drawer Base Cabinet - Catalina - Polar White</t>
  </si>
  <si>
    <t>21" Three Drawer Base Cabinet - Hatteras - Espresso</t>
  </si>
  <si>
    <t>21" Three Drawer Base Cabinet - Hatteras - Pebble Grey</t>
  </si>
  <si>
    <t>21" Three Drawer Base Cabinet - Hatteras - Slate</t>
  </si>
  <si>
    <t>21" Three Drawer Base Cabinet - Hatteras - Polar White</t>
  </si>
  <si>
    <t>21" Three Drawer Base Cabinet - Maui - Slate</t>
  </si>
  <si>
    <t>21" Three Drawer Base Cabinet - Maui - Polar White</t>
  </si>
  <si>
    <t>24" Three Drawer Base Cabinet - Catalina - Espresso</t>
  </si>
  <si>
    <t>24" Three Drawer Base Cabinet - Catalina - Pebble Grey</t>
  </si>
  <si>
    <t>24" Three Drawer Base Cabinet - Catalina - Sandstone</t>
  </si>
  <si>
    <t>24" Three Drawer Base Cabinet - Catalina - Slate</t>
  </si>
  <si>
    <t>24" Three Drawer Base Cabinet - Catalina - Unfinished</t>
  </si>
  <si>
    <t>24" Three Drawer Base Cabinet - Catalina - Polar White</t>
  </si>
  <si>
    <t>24" Three Drawer Base Cabinet - Hatteras - Espresso</t>
  </si>
  <si>
    <t>24" Three Drawer Base Cabinet - Hatteras - Pebble Grey</t>
  </si>
  <si>
    <t>24" Three Drawer Base Cabinet - Hatteras - Slate</t>
  </si>
  <si>
    <t>24" Three Drawer Base Cabinet - Hatteras - Polar White</t>
  </si>
  <si>
    <t>24" Three Drawer Base Cabinet - Maui - Slate</t>
  </si>
  <si>
    <t>24" Three Drawer Base Cabinet - Maui - Polar White</t>
  </si>
  <si>
    <t>30" Two Drawer Base Cabinet - Catalina - Espresso</t>
  </si>
  <si>
    <t>30" Two Drawer Base Cabinet - Catalina - Pebble Grey</t>
  </si>
  <si>
    <t>30" Two Drawer Base Cabinet - Catalina - Sandstone</t>
  </si>
  <si>
    <t>30" Two Drawer Base Cabinet - Catalina - Slate</t>
  </si>
  <si>
    <t>30" Two Drawer Base Cabinet - Catalina - Unfinished</t>
  </si>
  <si>
    <t>30" Two Drawer Base Cabinet - Catalina - Polar White</t>
  </si>
  <si>
    <t>30" Two Drawer Base Cabinet - Hatteras - Espresso</t>
  </si>
  <si>
    <t>30" Two Drawer Base Cabinet - Hatteras - Pebble Grey</t>
  </si>
  <si>
    <t>30" Two Drawer Base Cabinet - Hatteras - Slate</t>
  </si>
  <si>
    <t>30" Two Drawer Base Cabinet - Hatteras - Polar White</t>
  </si>
  <si>
    <t>30" Two Drawer Base Cabinet - Maui - Slate</t>
  </si>
  <si>
    <t>30" Two Drawer Base Cabinet - Maui - Polar White</t>
  </si>
  <si>
    <t>30" Three Drawer Base Cabinet - Catalina - Espresso</t>
  </si>
  <si>
    <t>30" Three Drawer Base Cabinet - Catalina - Pebble Grey</t>
  </si>
  <si>
    <t>30" Three Drawer Base Cabinet - Catalina - Sandstone</t>
  </si>
  <si>
    <t>30" Three Drawer Base Cabinet - Catalina - Slate</t>
  </si>
  <si>
    <t>30" Three Drawer Base Cabinet - Catalina - Unfinished</t>
  </si>
  <si>
    <t>30" Three Drawer Base Cabinet - Catalina - Polar White</t>
  </si>
  <si>
    <t>30" Three Drawer Base Cabinet - Hatteras - Espresso</t>
  </si>
  <si>
    <t>30" Three Drawer Base Cabinet - Hatteras - Pebble Grey</t>
  </si>
  <si>
    <t>30" Three Drawer Base Cabinet - Hatteras - Slate</t>
  </si>
  <si>
    <t>30" Three Drawer Base Cabinet - Hatteras - Polar White</t>
  </si>
  <si>
    <t>30" Three Drawer Base Cabinet - Maui - Slate</t>
  </si>
  <si>
    <t>30" Three Drawer Base Cabinet - Maui - Polar White</t>
  </si>
  <si>
    <t>36" Two Drawer Base Cabinet - Catalina - Espresso</t>
  </si>
  <si>
    <t>36" Two Drawer Base Cabinet - Catalina - Pebble Grey</t>
  </si>
  <si>
    <t>36" Two Drawer Base Cabinet - Catalina - Sandstone</t>
  </si>
  <si>
    <t>36" Two Drawer Base Cabinet - Catalina - Slate</t>
  </si>
  <si>
    <t>36" Two Drawer Base Cabinet - Catalina - Unfinished</t>
  </si>
  <si>
    <t>36" Two Drawer Base Cabinet - Catalina - Polar White</t>
  </si>
  <si>
    <t>36" Two Drawer Base Cabinet - Hatteras - Espresso</t>
  </si>
  <si>
    <t>36" Two Drawer Base Cabinet - Hatteras - Pebble Grey</t>
  </si>
  <si>
    <t>36" Two Drawer Base Cabinet - Hatteras - Slate</t>
  </si>
  <si>
    <t>36" Two Drawer Base Cabinet - Hatteras - Polar White</t>
  </si>
  <si>
    <t>36" Two Drawer Base Cabinet - Maui - Slate</t>
  </si>
  <si>
    <t>36" Two Drawer Base Cabinet - Maui - Polar White</t>
  </si>
  <si>
    <t>36" Three Drawer Base Cabinet - Catalina - Espresso</t>
  </si>
  <si>
    <t>36" Three Drawer Base Cabinet - Catalina - Pebble Grey</t>
  </si>
  <si>
    <t>36" Three Drawer Base Cabinet - Catalina - Sandstone</t>
  </si>
  <si>
    <t>36" Three Drawer Base Cabinet - Catalina - Slate</t>
  </si>
  <si>
    <t>36" Three Drawer Base Cabinet - Catalina - Unfinished</t>
  </si>
  <si>
    <t>36" Three Drawer Base Cabinet  - Catalina - Polar White</t>
  </si>
  <si>
    <t>36" Three Drawer Base Cabinet - Hatteras - Espresso</t>
  </si>
  <si>
    <t>36" Three Drawer Base Cabinet - Hatteras - Pebble Grey</t>
  </si>
  <si>
    <t>36" Three Drawer Base Cabinet - Hatteras - Slate</t>
  </si>
  <si>
    <t>36" Three Drawer Base Cabinet - Hatteras - Polar White</t>
  </si>
  <si>
    <t>36" Three Drawer Base Cabinet - Maui - Slate</t>
  </si>
  <si>
    <t>36" Three Drawer Base Cabinet - Maui - Polar White</t>
  </si>
  <si>
    <t>Decorative Leg - Espresso</t>
  </si>
  <si>
    <t>Decorative Leg - Pebble Grey</t>
  </si>
  <si>
    <t>Decorative Leg - Polar White</t>
  </si>
  <si>
    <t>Decorative Leg - Sandstone</t>
  </si>
  <si>
    <t>Decorative Leg - Slate</t>
  </si>
  <si>
    <t>96" Dentil Molding - Unfinished</t>
  </si>
  <si>
    <t>1-1/2" Dishwasher End Panel - Unfinished</t>
  </si>
  <si>
    <t>3" Dishwasher End Panel - Unfinished</t>
  </si>
  <si>
    <t>6" Dishwasher End Panel - Unfinished</t>
  </si>
  <si>
    <t>3" x 30" Filler - Unfinished</t>
  </si>
  <si>
    <t>3" x 42" Filler - Unfinished</t>
  </si>
  <si>
    <t>3" x 96" Filler - Espresso</t>
  </si>
  <si>
    <t>3" x 96" Filler - Pebble Grey</t>
  </si>
  <si>
    <t>3" x 96" Filler - Polar White</t>
  </si>
  <si>
    <t>3" x 96" Filler - Sandstone</t>
  </si>
  <si>
    <t>3" x 96" Filler - Slate</t>
  </si>
  <si>
    <t>3" x 96" Filler - Unfinished</t>
  </si>
  <si>
    <t>6" x 30" Filler - Unfinished</t>
  </si>
  <si>
    <t>6" x 42" Filler - Unfinished</t>
  </si>
  <si>
    <t>6" x 96" Filler - Espresso</t>
  </si>
  <si>
    <t>6" x 96" Filler - Pebble Grey</t>
  </si>
  <si>
    <t>6" x 96" Filler - Polar White</t>
  </si>
  <si>
    <t>6" x 96" Filler - Sandstone</t>
  </si>
  <si>
    <t>6" x 96" Filler - Slate</t>
  </si>
  <si>
    <t>6" x 96" Filler - Unfinished</t>
  </si>
  <si>
    <t>96" Furniture Base - Unfinished</t>
  </si>
  <si>
    <t>3" x 30" Fluted Filler - Unfinished</t>
  </si>
  <si>
    <t>3" x 36" Fluted Filler - Unfinished</t>
  </si>
  <si>
    <t>3" x 42" Fluted Filler - Unfinished</t>
  </si>
  <si>
    <t>3" x 96" Fluted Filler - Unfinished</t>
  </si>
  <si>
    <t>3" x 30" Filler Overlay - Unfinished</t>
  </si>
  <si>
    <t>3" x 36" Filler Overlay - Unfinished</t>
  </si>
  <si>
    <t>3" x 42" Filler Overlay - Unfinished</t>
  </si>
  <si>
    <t>3" x 96" Filler Overlay - Unfinished</t>
  </si>
  <si>
    <t>6" x 30" Filler Overlay - Unfinished</t>
  </si>
  <si>
    <t>6" x 36" Filler Overlay - Unfinished</t>
  </si>
  <si>
    <t>6" x 42" Filler Overlay - Unfinished</t>
  </si>
  <si>
    <t>Half Bunn - Split Vertically - Espresso</t>
  </si>
  <si>
    <t>Half Bunn - Split Vertically - Pebble Grey</t>
  </si>
  <si>
    <t>Half Bunn - Split Vertically - Polar White</t>
  </si>
  <si>
    <t>Half Bunn - Split Vertically - Sandstone</t>
  </si>
  <si>
    <t>Half Bunn - Split Vertically - Slate</t>
  </si>
  <si>
    <t>Half Tapered Foot - Split Vertically - Espresso</t>
  </si>
  <si>
    <t>Half Tapered Foot - Split Vertically - Pebble Grey</t>
  </si>
  <si>
    <t>Half Tapered Foot - Split Vertically - Polar White</t>
  </si>
  <si>
    <t>Half Tapered Foot - Split Vertically - Sandstone</t>
  </si>
  <si>
    <t>Half Tapered Foot - Split Vertically - Slate</t>
  </si>
  <si>
    <t>96" Inside Corner Molding - Unfinished</t>
  </si>
  <si>
    <t>30" Knee Drawer - Catalina - Unfinished</t>
  </si>
  <si>
    <t>96" Bull Nose Light Rail - Espresso</t>
  </si>
  <si>
    <t>96" Bull Nose Light Rail - Pebble Grey</t>
  </si>
  <si>
    <t>96" Bull Nose Light Rail - Polar White</t>
  </si>
  <si>
    <t>96" Bull Nose Light Rail - Sandstone</t>
  </si>
  <si>
    <t>96" Bull Nose Light Rail - Slate</t>
  </si>
  <si>
    <t>96" Bull Nose Light Rail - Unfinished</t>
  </si>
  <si>
    <t>96" Decorative Light Rail - Espresso</t>
  </si>
  <si>
    <t>96" Decorative Light Rail - Pebble Grey</t>
  </si>
  <si>
    <t>96" Decorative Light Rail - Polar White</t>
  </si>
  <si>
    <t>96" Decorative Light Rail - Sandstone</t>
  </si>
  <si>
    <t>96" Decorative Light Rail - Slate</t>
  </si>
  <si>
    <t>96" Decorative Light Rail - Unfinished</t>
  </si>
  <si>
    <t>96" Standard Light Rail - Espresso</t>
  </si>
  <si>
    <t>96" Standard Light Rail - Pebble Grey</t>
  </si>
  <si>
    <t>96" Standard Light Rail - Polar White</t>
  </si>
  <si>
    <t>96" Standard Light Rail - Sandstone</t>
  </si>
  <si>
    <t>96" Standard Light Rail - Slate</t>
  </si>
  <si>
    <t>96" Standard Light Rail - Unfinished</t>
  </si>
  <si>
    <t>30" Microwave Base Cabinet - Catalina - Espresso</t>
  </si>
  <si>
    <t>30" Microwave Base Cabinet - Catalina - Pebble Grey</t>
  </si>
  <si>
    <t>30" Microwave Base Cabinet - Catalina - Sandstone</t>
  </si>
  <si>
    <t>30" Microwave Base Cabinet - Catalina - Slate</t>
  </si>
  <si>
    <t>30" Microwave Base Cabinet - Catalina - Unfinished</t>
  </si>
  <si>
    <t>30" Microwave Base Cabinet - Catalina - Polar White</t>
  </si>
  <si>
    <t>30" Microwave Base Cabinet - Hatteras - Espresso</t>
  </si>
  <si>
    <t>30" Microwave Base Cabinet - Hatteras - Pebble Grey</t>
  </si>
  <si>
    <t>30" Microwave Base Cabinet - Hatteras - Slate</t>
  </si>
  <si>
    <t>30" Microwave Base Cabinet - Hatteras - Polar White</t>
  </si>
  <si>
    <t>30" Microwave Base Cabinet - Maui - Slate</t>
  </si>
  <si>
    <t>30" Microwave Base Cabinet - Maui - Polar White</t>
  </si>
  <si>
    <t>30" x 18" Microwave Wall Cabinet - Unfinished</t>
  </si>
  <si>
    <t>30" x 36" Microwave Wall Cabinet - Catalina - Espresso</t>
  </si>
  <si>
    <t>30" x 36" Microwave Wall Cabinet - Catalina - Pebble Grey</t>
  </si>
  <si>
    <t>30" x 36" Microwave Wall Cabinet - Catalina - Sandstone</t>
  </si>
  <si>
    <t>30" x 36" Microwave Wall Cabinet - Catalina - Slate</t>
  </si>
  <si>
    <t>30" x 36" Microwave Wall Cabinet - Catalina - Unfinished</t>
  </si>
  <si>
    <t>30" x 36" Microwave Wall Cabinet - Catalina - Polar White</t>
  </si>
  <si>
    <t>30" x 36" Microwave Wall Cabinet - Hatteras - Espresso</t>
  </si>
  <si>
    <t>30" x 36" Microwave Wall Cabinet - Hatteras - Pebble Grey</t>
  </si>
  <si>
    <t>30" x 36" Microwave Wall Cabinet - Hatteras - Slate</t>
  </si>
  <si>
    <t>30" x 36" Microwave Wall Cabinet - Hatteras - Polar White</t>
  </si>
  <si>
    <t>30" x 36" Microwave Wall Cabinet - Maui - Slate</t>
  </si>
  <si>
    <t>30" x 36" Microwave Wall Cabinet - Maui - Polar White</t>
  </si>
  <si>
    <t>96" Outside Corner Molding - 135 Degree Angle - Espresso</t>
  </si>
  <si>
    <t>96" Outside Corner Molding - 135 Degree Angle - Pebble Grey</t>
  </si>
  <si>
    <t>96" Outside Corner Molding - 135 Degree Angle - Polar White</t>
  </si>
  <si>
    <t>96" Outside Corner Molding - 135 Degree Angle - Sandstone</t>
  </si>
  <si>
    <t>96" Outside Corner Molding - 135 Degree Angle - Slate</t>
  </si>
  <si>
    <t>96" Outside Corner Molding - 135 Degree Angle - Unfinished</t>
  </si>
  <si>
    <t>96" Outside Corner Molding - Unfinished</t>
  </si>
  <si>
    <t>33" x 84" Universal Oven - Catalina - Unfinished</t>
  </si>
  <si>
    <t>33" x 90" Universal Oven - Catalina - Unfinished</t>
  </si>
  <si>
    <t>33" x 96" Universal Oven - Catalina - Unfinished</t>
  </si>
  <si>
    <t>Universal Oven Cabinet Drawer Kit - Catalina - Unfinished</t>
  </si>
  <si>
    <t>48" x 96" Beaded Back Panel - Horizontal Grain - Unfinished</t>
  </si>
  <si>
    <t>36" x 96" Back Panel - Horizontal Grain - Unfinished</t>
  </si>
  <si>
    <t>36" x 48" Back Panel - Vertical Grain - Unfinished</t>
  </si>
  <si>
    <t>48" x 96" Back Panel - Vertical Grain - Unfinished</t>
  </si>
  <si>
    <t>96" Quarter Round - Unfinished</t>
  </si>
  <si>
    <t>24" x 3/4" Refrigerator End Panel - Espresso</t>
  </si>
  <si>
    <t>24" x 3/4" Refrigerator End Panel - Pebble Grey</t>
  </si>
  <si>
    <t>24" x 3/4" Refrigerator End Panel - Polar White</t>
  </si>
  <si>
    <t>24" x 3/4" Refrigerator End Panel - Sandstone</t>
  </si>
  <si>
    <t>24" x 3/4" Refrigerator End Panel - Slate</t>
  </si>
  <si>
    <t>24" x 3/4" Refrigerator End Panel - Unfinished</t>
  </si>
  <si>
    <t>24" x 1/2" Refrigerator End Panel - Unfinished</t>
  </si>
  <si>
    <t>30" x 3/4" Refrigerator End Panel - Unfinished</t>
  </si>
  <si>
    <t>30" x 1/2" Refrigerator End Panel - Unfinished</t>
  </si>
  <si>
    <t>36" Arched Range Hood - Espresso</t>
  </si>
  <si>
    <t>36" Arched Range Hood - Pebble Grey</t>
  </si>
  <si>
    <t>36" Arched Range Hood - Sandstone</t>
  </si>
  <si>
    <t>36" Arched Range Hood - Slate</t>
  </si>
  <si>
    <t>36" Arched Range Hood - Polar White</t>
  </si>
  <si>
    <t>36" Classic Range Hood - Espresso</t>
  </si>
  <si>
    <t>36" Classic Range Hood - Pebble Grey</t>
  </si>
  <si>
    <t>36" Classic Range Hood - Sandstone</t>
  </si>
  <si>
    <t>36" Classic Range Hood - Slate</t>
  </si>
  <si>
    <t>36" Classic Range Hood - Polar White</t>
  </si>
  <si>
    <t>96" Rope Molding - Unfinished</t>
  </si>
  <si>
    <t>ECO Roll out tray for B15" cabinet</t>
  </si>
  <si>
    <t>MID Roll out tray for B15" cabinet</t>
  </si>
  <si>
    <t>ECO Roll out tray for B18" cabinet</t>
  </si>
  <si>
    <t>MID Roll out tray for B18" cabinet</t>
  </si>
  <si>
    <t>ECO Roll out tray for B21" cabinet</t>
  </si>
  <si>
    <t>MID Roll out tray for B21" cabinet</t>
  </si>
  <si>
    <t>ECO Roll out tray for B24" cabinet</t>
  </si>
  <si>
    <t>MID Roll out tray for B24" cabinet</t>
  </si>
  <si>
    <t>ECO Roll out tray for B27" cabinet</t>
  </si>
  <si>
    <t>MID Roll out tray for B27" cabinet</t>
  </si>
  <si>
    <t>ECO Roll out tray for B30" cabinet</t>
  </si>
  <si>
    <t>MID Roll out tray for B30" cabinet</t>
  </si>
  <si>
    <t>ECO Roll out tray for B33" cabinet</t>
  </si>
  <si>
    <t>MID Roll out tray for B33" cabinet</t>
  </si>
  <si>
    <t>ECO Roll out tray for B36" cabinet</t>
  </si>
  <si>
    <t>MID Roll out tray for B36" cabinet</t>
  </si>
  <si>
    <t>15" Sample Base Front - Catalina - Unfinished</t>
  </si>
  <si>
    <t>Sample Door - Catalina - Unfinished</t>
  </si>
  <si>
    <t>12" Sample Mini Base - Catalina - Unfinished</t>
  </si>
  <si>
    <t>30" Sink Base Cabinet - Catalina - Espresso</t>
  </si>
  <si>
    <t>30" Sink Base Cabinet - Catalina - Pebble Grey</t>
  </si>
  <si>
    <t>30" Sink Base Cabinet - Catalina - Sandstone</t>
  </si>
  <si>
    <t>30" Sink Base Cabinet - Catalina - Slate</t>
  </si>
  <si>
    <t>30" Sink Base Cabinet - Catalina - Unfinished</t>
  </si>
  <si>
    <t>30" Sink Base Cabinet - Catalina - Polar White</t>
  </si>
  <si>
    <t>30" Sink Base Cabinet - Hatteras - Espresso</t>
  </si>
  <si>
    <t>30" Sink Base Cabinet - Hatteras - Pebble Grey</t>
  </si>
  <si>
    <t>30" Sink Base Cabinet - Hatteras - Slate</t>
  </si>
  <si>
    <t>30" Sink Base Cabinet - Hatteras - Polar White</t>
  </si>
  <si>
    <t>30" Sink Base Cabinet - Maui - Slate</t>
  </si>
  <si>
    <t>30" Sink Base Cabinet - Maui - Polar White</t>
  </si>
  <si>
    <t>33" Sink Base Cabinet - Catalina - Espresso</t>
  </si>
  <si>
    <t>33" Sink Base Cabinet - Catalina - Pebble Grey</t>
  </si>
  <si>
    <t>33" Sink Base Cabinet - Catalina - Sandstone</t>
  </si>
  <si>
    <t>33" Sink Base Cabinet - Catalina - Slate</t>
  </si>
  <si>
    <t>33" Sink Base Cabinet - Catalina - Unfinished</t>
  </si>
  <si>
    <t>33" Sink Base Cabinet - Catalina - Polar White</t>
  </si>
  <si>
    <t>33" Sink Base Cabinet - Hatteras - Espresso</t>
  </si>
  <si>
    <t>33" Sink Base Cabinet - Hatteras - Pebble Grey</t>
  </si>
  <si>
    <t>33" Sink Base Cabinet - Hatteras - Slate</t>
  </si>
  <si>
    <t>33" Sink Base Cabinet - Hatteras - Polar White</t>
  </si>
  <si>
    <t>33" Sink Base Cabinet - Maui - Slate</t>
  </si>
  <si>
    <t>33" Sink Base Cabinet - Maui - Polar White</t>
  </si>
  <si>
    <t>36" Sink Base Cabinet - Catalina - Espresso</t>
  </si>
  <si>
    <t>36" Sink Base Cabinet - Catalina - Pebble Grey</t>
  </si>
  <si>
    <t>36" Sink Base Cabinet - Catalina - Sandstone</t>
  </si>
  <si>
    <t>36" Sink Base Cabinet - Catalina - Slate</t>
  </si>
  <si>
    <t>36" Sink Base Cabinet - Catalina - Unfinished</t>
  </si>
  <si>
    <t>36" Sink Base Cabinet - Catalina - Polar White</t>
  </si>
  <si>
    <t>36" Sink Base Cabinet - Hatteras - Espresso</t>
  </si>
  <si>
    <t>36" Sink Base Cabinet - Hatteras - Pebble Grey</t>
  </si>
  <si>
    <t>36" Sink Base Cabinet - Hatteras - Slate</t>
  </si>
  <si>
    <t>36" Sink Base Cabinet - Hatteras - Polar White</t>
  </si>
  <si>
    <t>36" Sink Base Cabinet - Maui - Slate</t>
  </si>
  <si>
    <t>36" Sink Base Cabinet - Maui - Polar White</t>
  </si>
  <si>
    <t>39" Sink Base Cabinet - Catalina - Espresso</t>
  </si>
  <si>
    <t>39" Sink Base Cabinet - Catalina - Pebble Grey</t>
  </si>
  <si>
    <t>39" Sink Base Cabinet - Catalina - Sandstone</t>
  </si>
  <si>
    <t>39" Sink Base Cabinet - Catalina - Slate</t>
  </si>
  <si>
    <t>39" Sink Base Cabinet - Catalina - Unfinished</t>
  </si>
  <si>
    <t>39" Sink Base Cabinet - Catalina - Polar White</t>
  </si>
  <si>
    <t>39" Sink Base Cabinet - Hatteras - Espresso</t>
  </si>
  <si>
    <t>39" Sink Base Cabinet - Hatteras - Pebble Grey</t>
  </si>
  <si>
    <t>39" Sink Base Cabinet - Hatteras - Slate</t>
  </si>
  <si>
    <t>39" Sink Base Cabinet - Hatteras - Polar White</t>
  </si>
  <si>
    <t>39" Sink Base Cabinet - Maui - Slate</t>
  </si>
  <si>
    <t>39" Sink Base Cabinet - Maui - Polar White</t>
  </si>
  <si>
    <t>36" Farm Sink Base Cabinet - Catalina - Espresso</t>
  </si>
  <si>
    <t>36" Farm Sink Base Cabinet - Catalina - Pebble Grey</t>
  </si>
  <si>
    <t>36" Farm Sink Base Cabinet - Catalina - Sandstone</t>
  </si>
  <si>
    <t>36" Farm Sink Base Cabinet - Catalina - Slate</t>
  </si>
  <si>
    <t>36" Farm Sink Base Cabinet - Catalina - Unfinished</t>
  </si>
  <si>
    <t>36" Farm Sink Base Cabinet - Catalina - Polar White</t>
  </si>
  <si>
    <t>36" Farm Sink Base Cabinet - Hatteras - Espresso</t>
  </si>
  <si>
    <t>36" Farm Sink Base Cabinet - Hatteras - Pebble Grey</t>
  </si>
  <si>
    <t>36" Farm Sink Base Cabinet - Hatteras - Slate</t>
  </si>
  <si>
    <t>36" Farm Sink Base Cabinet - Hatteras - Polar White</t>
  </si>
  <si>
    <t>36" Farm Sink Base Cabinet - Maui - Slate</t>
  </si>
  <si>
    <t>36" Farm Sink Base Cabinet - Maui - Polar White</t>
  </si>
  <si>
    <t>39" Farm Sink Base Cabinet - Catalina - Espresso</t>
  </si>
  <si>
    <t>39" Farm Sink Base Cabinet - Catalina - Pebble Grey</t>
  </si>
  <si>
    <t>39" Farm Sink Base Cabinet - Catalina - Sandstone</t>
  </si>
  <si>
    <t>39" Farm Sink Base Cabinet - Catalina - Slate</t>
  </si>
  <si>
    <t>39" Farm Sink Base Cabinet - Catalina - Unfinished</t>
  </si>
  <si>
    <t>39" Farm Sink Base Cabinet - Catalina - Polar White</t>
  </si>
  <si>
    <t>39" Farm Sink Base Cabinet - Hatteras - Espresso</t>
  </si>
  <si>
    <t>39" Farm Sink Base Cabinet - Hatteras - Pebble Grey</t>
  </si>
  <si>
    <t>39" Farm Sink Base Cabinet - Hatteras - Slate</t>
  </si>
  <si>
    <t>39" Farm Sink Base Cabinet - Hatteras - Polar White</t>
  </si>
  <si>
    <t>39" Farm Sink Base Cabinet - Maui - Slate</t>
  </si>
  <si>
    <t>39" Farm Sink Base Cabinet - Maui - Polar White</t>
  </si>
  <si>
    <t>96" Scribe Molding - Unfinished</t>
  </si>
  <si>
    <t>42" Sink Front Corner Diagonal Base Cabinet - Catalina - Espresso</t>
  </si>
  <si>
    <t>42" Sink Front Corner Diagonal Base Cabinet - Catalina - Pebble Grey</t>
  </si>
  <si>
    <t>42" Sink Front Corner Diagonal Base Cabinet - Catalina - Sandstone</t>
  </si>
  <si>
    <t>42" Sink Front Corner Diagonal Base Cabinet - Catalina - Slate</t>
  </si>
  <si>
    <t>42" Sink Front Corner Diagonal Base Cabinet - Catalina - Unfinished</t>
  </si>
  <si>
    <t>42" Sink Front Corner Diagonal Base Cabinet - Catalina - Polar White</t>
  </si>
  <si>
    <t>42" Sink Front Corner Diagonal Base Cabinet - Hatteras - Espresso</t>
  </si>
  <si>
    <t>42" Sink Front Corner Diagonal Base Cabinet - Hatteras - Pebble Grey</t>
  </si>
  <si>
    <t>42" Sink Front Corner Diagonal Base Cabinet - Hatteras - Slate</t>
  </si>
  <si>
    <t>42" Sink Front Corner Diagonal Base Cabinet - Hatteras - Polar White</t>
  </si>
  <si>
    <t>42" Sink Front Corner Diagonal Base Cabinet - Maui - Slate</t>
  </si>
  <si>
    <t>42" Sink Front Corner Diagonal Base Cabinet - Maui - Polar White</t>
  </si>
  <si>
    <t>96" Shoe Molding - Unfinished</t>
  </si>
  <si>
    <t>96" Tall End Panel - Unfinished</t>
  </si>
  <si>
    <t>96" Toe-Kick Cover - Unfinished</t>
  </si>
  <si>
    <t>Touch Up Kit - Espresso</t>
  </si>
  <si>
    <t>Touch Up Kit - Pebble Grey</t>
  </si>
  <si>
    <t>Touch Up Kit - Polar White</t>
  </si>
  <si>
    <t>Touch Up Kit - Sandstone</t>
  </si>
  <si>
    <t>Touch Up Kit - Slate</t>
  </si>
  <si>
    <t>Touch Up Pen - Espresso</t>
  </si>
  <si>
    <t>Touch Up Pen - Pebble Grey</t>
  </si>
  <si>
    <t>Touch Up Pen - Polar White</t>
  </si>
  <si>
    <t>Touch Up Pen - Sandstone</t>
  </si>
  <si>
    <t>Touch Up Pen - Slate</t>
  </si>
  <si>
    <t>Touch Up Putty Stick - Espresso</t>
  </si>
  <si>
    <t>Touch Up Putty Stick - Pebble Grey</t>
  </si>
  <si>
    <t>Touch Up Putty Stick - Polar White</t>
  </si>
  <si>
    <t>Touch Up Putty Stick - Sandstone</t>
  </si>
  <si>
    <t xml:space="preserve">Touch Up Putty Stick - Slate </t>
  </si>
  <si>
    <t>18" x 84" Utility Pantry Cabinet - Catalina - Espresso</t>
  </si>
  <si>
    <t>18" x 84" Utility Pantry Cabinet - Catalina - Pebble Grey</t>
  </si>
  <si>
    <t>18" x 84" Utility Pantry Cabinet - Catalina - Sandstone</t>
  </si>
  <si>
    <t>18" x 84" Utility Pantry Cabinet - Catalina - Slate</t>
  </si>
  <si>
    <t>18" x 84" Utility Pantry Cabinet - Catalina - Unfinished</t>
  </si>
  <si>
    <t>18" x 84" Utility Pantry Cabinet - Catalina - Polar White</t>
  </si>
  <si>
    <t>18" x 84" Utility Pantry Cabinet - Hatteras - Espresso</t>
  </si>
  <si>
    <t>18" x 84" Utility Pantry Cabinet - Hatteras - Pebble Grey</t>
  </si>
  <si>
    <t>18" x 84" Utility Pantry Cabinet - Hatteras - Slate</t>
  </si>
  <si>
    <t>18" x 84" Utility Pantry Cabinet - Hatteras - Polar White</t>
  </si>
  <si>
    <t>18" x 84" Utility Pantry Cabinet - Maui - Slate</t>
  </si>
  <si>
    <t>18" x 84" Utility Pantry Cabinet - Maui - Polar White</t>
  </si>
  <si>
    <t>18" x 90" Utility Pantry Cabinet - Catalina - Espresso</t>
  </si>
  <si>
    <t>18" x 90" Utility Pantry Cabinet - Catalina - Pebble Grey</t>
  </si>
  <si>
    <t>18" x 90" Utility Pantry Cabinet - Catalina - Sandstone</t>
  </si>
  <si>
    <t>18" x 90" Utility Pantry Cabinet - Catalina - Slate</t>
  </si>
  <si>
    <t>18" x 90" Utility Pantry Cabinet - Catalina - Unfinished</t>
  </si>
  <si>
    <t>18" x 90" Utility Pantry Cabinet - Catalina - Polar White</t>
  </si>
  <si>
    <t>18" x 90" Utility Pantry Cabinet - Hatteras - Espresso</t>
  </si>
  <si>
    <t>18" x 90" Utility Pantry Cabinet - Hatteras - Pebble Grey</t>
  </si>
  <si>
    <t>18" x 90" Utility Pantry Cabinet - Hatteras - Slate</t>
  </si>
  <si>
    <t>18" x 90" Utility Pantry Cabinet - Hatteras - Polar White</t>
  </si>
  <si>
    <t>18" x 90" Utility Pantry Cabinet - Maui - Slate</t>
  </si>
  <si>
    <t>18" x 90" Utility Pantry Cabinet - Maui - Polar White</t>
  </si>
  <si>
    <t>18" x 96" Utility Pantry Cabinet - Catalina - Espresso</t>
  </si>
  <si>
    <t>18" x 96" Utility Pantry Cabinet - Catalina - Pebble Grey</t>
  </si>
  <si>
    <t>18" x 96" Utility Pantry Cabinet - Catalina - Sandstone</t>
  </si>
  <si>
    <t>18" x 96" Utility Pantry Cabinet - Catalina - Slate</t>
  </si>
  <si>
    <t>18" x 96" Utility Pantry Cabinet - Catalina - Unfinished</t>
  </si>
  <si>
    <t>18" x 96" Utility Pantry Cabinet - Catalina - Polar White</t>
  </si>
  <si>
    <t>18" x 96" Utility Pantry Cabinet - Hatteras - Espresso</t>
  </si>
  <si>
    <t>18" x 96" Utility Pantry Cabinet - Hatteras - Pebble Grey</t>
  </si>
  <si>
    <t>18" x 96" Utility Pantry Cabinet - Hatteras - Slate</t>
  </si>
  <si>
    <t>18" x 96" Utility Pantry Cabinet - Hatteras - Polar White</t>
  </si>
  <si>
    <t>18" x 96" Utility Pantry Cabinet - Maui - Slate</t>
  </si>
  <si>
    <t>18" x 96" Utility Pantry Cabinet - Maui - Polar White</t>
  </si>
  <si>
    <t>24" x 84" Utility Pantry Cabinet - Catalina - Espresso</t>
  </si>
  <si>
    <t>24" x 84" Utility Pantry Cabinet - Catalina - Pebble Grey</t>
  </si>
  <si>
    <t>24" x 84" Utility Pantry Cabinet - Catalina - Sandstone</t>
  </si>
  <si>
    <t>24" x 84" Utility Pantry Cabinet - Catalina - Slate</t>
  </si>
  <si>
    <t>24" x 84" Utility Pantry Cabinet - Catalina - Unfinished</t>
  </si>
  <si>
    <t>24" x 84" Utility Pantry Cabinet - Catalina - Polar White</t>
  </si>
  <si>
    <t>24" x 84" Utility Pantry Cabinet - Hatteras - Espresso</t>
  </si>
  <si>
    <t>24" x 84" Utility Pantry Cabinet - Hatteras - Pebble Grey</t>
  </si>
  <si>
    <t>24" x 84" Utility Pantry Cabinet - Hatteras - Slate</t>
  </si>
  <si>
    <t>24" x 84" Utility Pantry Cabinet - Hatteras - Polar White</t>
  </si>
  <si>
    <t>24" x 84" Utility Pantry Cabinet - Maui - Slate</t>
  </si>
  <si>
    <t>24" x 84" Utility Pantry Cabinet - Maui - Polar White</t>
  </si>
  <si>
    <t>24" x 90" Utility Pantry Cabinet - Catalina - Espresso</t>
  </si>
  <si>
    <t>24" x 90" Utility Pantry Cabinet - Catalina - Pebble Grey</t>
  </si>
  <si>
    <t>24" x 90" Utility Pantry Cabinet - Catalina - Sandstone</t>
  </si>
  <si>
    <t>24" x 90" Utility Pantry Cabinet - Catalina - Slate</t>
  </si>
  <si>
    <t>24" x 90" Utility Pantry Cabinet - Catalina - Unfinished</t>
  </si>
  <si>
    <t>24" x 90" Utility Pantry Cabinet - Catalina - Polar White</t>
  </si>
  <si>
    <t>24" x 90" Utility Pantry Cabinet - Hatteras - Espresso</t>
  </si>
  <si>
    <t>24" x 90" Utility Pantry Cabinet - Hatteras - Pebble Grey</t>
  </si>
  <si>
    <t>24" x 90" Utility Pantry Cabinet - Hatteras - Slate</t>
  </si>
  <si>
    <t>24" x 90" Utility Pantry Cabinet - Hatteras - Polar White</t>
  </si>
  <si>
    <t>24" x 90" Utility Pantry Cabinet - Maui - Slate</t>
  </si>
  <si>
    <t>24" x 90" Utility Pantry Cabinet - Maui - Polar White</t>
  </si>
  <si>
    <t>24" x 96" Utility Pantry Cabinet - Catalina - Espresso</t>
  </si>
  <si>
    <t>24" x 96" Utility Pantry Cabinet - Catalina - Pebble Grey</t>
  </si>
  <si>
    <t>24" x 96" Utility Pantry Cabinet - Catalina - Sandstone</t>
  </si>
  <si>
    <t>24" x 96" Utility Pantry Cabinet - Catalina - Slate</t>
  </si>
  <si>
    <t>24" x 96" Utility Pantry Cabinet - Catalina - Unfinished</t>
  </si>
  <si>
    <t>24" x 96" Utility Pantry Cabinet - Catalina - Polar White</t>
  </si>
  <si>
    <t>24" x 96" Utility Pantry Cabinet - Hatteras - Espresso</t>
  </si>
  <si>
    <t>24" x 96" Utility Pantry Cabinet - Hatteras - Pebble Grey</t>
  </si>
  <si>
    <t>24" x 96" Utility Pantry Cabinet - Hatteras - Slate</t>
  </si>
  <si>
    <t>24" x 96" Utility Pantry Cabinet - Hatteras - Polar White</t>
  </si>
  <si>
    <t>24" x 96" Utility Pantry Cabinet - Maui - Slate</t>
  </si>
  <si>
    <t>24" x 96" Utility Pantry Cabinet - Maui - Polar White</t>
  </si>
  <si>
    <t>30" x 84" Utility Pantry Cabinet - Catalina - Espresso</t>
  </si>
  <si>
    <t>30" x 84" Utility Pantry Cabinet - Catalina - Pebble Grey</t>
  </si>
  <si>
    <t>30" x 84" Utility Pantry Cabinet - Catalina - Sandstone</t>
  </si>
  <si>
    <t>30" x 84" Utility Pantry Cabinet - Catalina - Slate</t>
  </si>
  <si>
    <t>30" x 84" Utility Pantry Cabinet - Catalina - Unfinished</t>
  </si>
  <si>
    <t>30" x 84" Utility Pantry Cabinet - Catalina - Polar White</t>
  </si>
  <si>
    <t>30" x 84" Utility Pantry Cabinet - Hatteras - Espresso</t>
  </si>
  <si>
    <t>30" x 84" Utility Pantry Cabinet - Hatteras - Pebble Grey</t>
  </si>
  <si>
    <t>30" x 84" Utility Pantry Cabinet - Hatteras - Slate</t>
  </si>
  <si>
    <t>30" x 84" Utility Pantry Cabinet - Hatteras - Polar White</t>
  </si>
  <si>
    <t>30" x 84" Utility Pantry Cabinet - Maui - Slate</t>
  </si>
  <si>
    <t>30" x 84" Utility Pantry Cabinet - Maui - Polar White</t>
  </si>
  <si>
    <t>30" x 90" Utility Pantry Cabinet - Catalina - Espresso</t>
  </si>
  <si>
    <t>30" x 90" Utility Pantry Cabinet - Catalina - Pebble Grey</t>
  </si>
  <si>
    <t>30" x 90" Utility Pantry Cabinet - Catalina - Sandstone</t>
  </si>
  <si>
    <t>30" x 90" Utility Pantry Cabinet - Catalina - Slate</t>
  </si>
  <si>
    <t>30" x 90" Utility Pantry Cabinet - Catalina - Unfinished</t>
  </si>
  <si>
    <t>30" x 90" Utility Pantry Cabinet - Catalina - Polar White</t>
  </si>
  <si>
    <t>30" x 90" Utility Pantry Cabinet - Hatteras - Espresso</t>
  </si>
  <si>
    <t>30" x 90" Utility Pantry Cabinet - Hatteras - Pebble Grey</t>
  </si>
  <si>
    <t>30" x 90" Utility Pantry Cabinet - Hatteras - Slate</t>
  </si>
  <si>
    <t>30" x 90" Utility Pantry Cabinet - Hatteras - Polar White</t>
  </si>
  <si>
    <t>30" x 90" Utility Pantry Cabinet - Maui - Slate</t>
  </si>
  <si>
    <t>30" x 90" Utility Pantry Cabinet - Maui - Polar White</t>
  </si>
  <si>
    <t>30" x 96" Utility Pantry Cabinet - Catalina - Espresso</t>
  </si>
  <si>
    <t>30" x 96" Utility Pantry Cabinet - Catalina - Pebble Grey</t>
  </si>
  <si>
    <t>30" x 96" Utility Pantry Cabinet - Catalina - Sandstone</t>
  </si>
  <si>
    <t>30" x 96" Utility Pantry Cabinet - Catalina - Slate</t>
  </si>
  <si>
    <t>30" x 96" Utility Pantry Cabinet - Catalina - Unfinished</t>
  </si>
  <si>
    <t>30" x 96" Utility Pantry Cabinet - Catalina - Polar White</t>
  </si>
  <si>
    <t>30" x 96" Utility Pantry Cabinet - Hatteras - Espresso</t>
  </si>
  <si>
    <t>30" x 96" Utility Pantry Cabinet - Hatteras - Pebble Grey</t>
  </si>
  <si>
    <t>30" x 96" Utility Pantry Cabinet - Hatteras - Slate</t>
  </si>
  <si>
    <t>30" x 96" Utility Pantry Cabinet - Hatteras - Polar White</t>
  </si>
  <si>
    <t>30" x 96" Utility Pantry Cabinet - Maui - Slate</t>
  </si>
  <si>
    <t>30" x 96" Utility Pantry Cabinet - Maui - Polar White</t>
  </si>
  <si>
    <t>36" Arched Valance - Espresso</t>
  </si>
  <si>
    <t>36" Arched Valance - Pebble Grey</t>
  </si>
  <si>
    <t>36" Arched Valance - Polar White</t>
  </si>
  <si>
    <t>36" Arched Valance - Sandstone</t>
  </si>
  <si>
    <t>36" Arched Valance - Slate</t>
  </si>
  <si>
    <t>36" Arched Valance - Unfinished</t>
  </si>
  <si>
    <t>48" Arched Valance - Espresso</t>
  </si>
  <si>
    <t>48" Arched Valance - Pebble Grey</t>
  </si>
  <si>
    <t>48" Arched Valance - Polar White</t>
  </si>
  <si>
    <t>48" Arched Valance - Sandstone</t>
  </si>
  <si>
    <t>48" Arched Valance - Slate</t>
  </si>
  <si>
    <t>48" Arched Valance - Unfinished</t>
  </si>
  <si>
    <t>12" Vanity Base Cabinet - Catalina - Espresso</t>
  </si>
  <si>
    <t>12" Vanity Base Cabinet - Catalina - Pebble Grey</t>
  </si>
  <si>
    <t>12" Vanity Base Cabinet - Catalina - Sandstone</t>
  </si>
  <si>
    <t>12" Vanity Base Cabinet - Catalina - Slate</t>
  </si>
  <si>
    <t>12" Vanity Base Cabinet - Catalina - Unfinished</t>
  </si>
  <si>
    <t>12" Vanity Base Cabinet - Catalina - Polar White</t>
  </si>
  <si>
    <t>12" Vanity Base Cabinet - Hatteras - Espresso</t>
  </si>
  <si>
    <t>12" Vanity Base Cabinet - Hatteras - Pebble Grey</t>
  </si>
  <si>
    <t>12" Vanity Base Cabinet - Hatteras - Slate</t>
  </si>
  <si>
    <t>12" Vanity Base Cabinet - Hatteras - Polar White</t>
  </si>
  <si>
    <t>12" Vanity Base Cabinet - Maui - Slate</t>
  </si>
  <si>
    <t>12" Vanity Base Cabinet - Maui - Polar White</t>
  </si>
  <si>
    <t>15" Vanity Base Cabinet - Catalina - Espresso</t>
  </si>
  <si>
    <t>15" Vanity Base Cabinet - Catalina - Pebble Grey</t>
  </si>
  <si>
    <t>15" Vanity Base Cabinet - Catalina - Sandstone</t>
  </si>
  <si>
    <t>15" Vanity Base Cabinet - Catalina - Slate</t>
  </si>
  <si>
    <t>15" Vanity Base Cabinet - Catalina - Unfinished</t>
  </si>
  <si>
    <t>15" Vanity Base Cabinet - Catalina - Polar White</t>
  </si>
  <si>
    <t>15" Vanity Base Cabinet - Hatteras - Espresso</t>
  </si>
  <si>
    <t>15" Vanity Base Cabinet - Hatteras - Pebble Grey</t>
  </si>
  <si>
    <t>15" Vanity Base Cabinet - Hatteras - Slate</t>
  </si>
  <si>
    <t>15" Vanity Base Cabinet - Hatteras - Polar White</t>
  </si>
  <si>
    <t>15" Vanity Base Cabinet - Maui - Slate</t>
  </si>
  <si>
    <t>15" Vanity Base Cabinet - Maui - Polar White</t>
  </si>
  <si>
    <t>18" Vanity Base Cabinet - Catalina - Espresso</t>
  </si>
  <si>
    <t>18" Vanity Base Cabinet - Catalina - Pebble Grey</t>
  </si>
  <si>
    <t>18" Vanity Base Cabinet - Catalina - Sandstone</t>
  </si>
  <si>
    <t>18" Vanity Base Cabinet - Catalina - Slate</t>
  </si>
  <si>
    <t>18" Vanity Base Cabinet - Catalina - Unfinished</t>
  </si>
  <si>
    <t>18" Vanity Base Cabinet - Catalina - Polar White</t>
  </si>
  <si>
    <t>18" Vanity Base Cabinet - Hatteras - Espresso</t>
  </si>
  <si>
    <t>18" Vanity Base Cabinet - Hatteras - Pebble Grey</t>
  </si>
  <si>
    <t>18" Vanity Base Cabinet - Hatteras - Slate</t>
  </si>
  <si>
    <t>18" Vanity Base Cabinet - Hatteras - Polar White</t>
  </si>
  <si>
    <t>18" Vanity Base Cabinet - Maui - Slate</t>
  </si>
  <si>
    <t>18" Vanity Base Cabinet - Maui - Polar White</t>
  </si>
  <si>
    <t>36" Vanity Top Drawers Base Cabinet - Catalina - Espresso</t>
  </si>
  <si>
    <t>36" Vanity Top Drawers Base Cabinet - Catalina - Pebble Grey</t>
  </si>
  <si>
    <t>36" Vanity Top Drawers Base Cabinet - Catalina - Sandstone</t>
  </si>
  <si>
    <t>36" Vanity Top Drawers Base Cabinet - Catalina - Slate</t>
  </si>
  <si>
    <t>36" Vanity Top Drawers Base Cabinet - Catalina - Unfinished</t>
  </si>
  <si>
    <t>36" Vanity Top Drawers Base Cabinet - Catalina - Polar White</t>
  </si>
  <si>
    <t>36" Vanity Top Drawers Base Cabinet - Hatteras - Espresso</t>
  </si>
  <si>
    <t>36" Vanity Top Drawers Base Cabinet - Hatteras - Pebble Grey</t>
  </si>
  <si>
    <t>36" Vanity Top Drawers Base Cabinet - Hatteras - Slate</t>
  </si>
  <si>
    <t>36" Vanity Top Drawers Base Cabinet - Hatteras - Polar White</t>
  </si>
  <si>
    <t>36" Vanity Top Drawers Base Cabinet - Maui - Slate</t>
  </si>
  <si>
    <t>36" Vanity Top Drawers Base Cabinet - Maui - Polar White</t>
  </si>
  <si>
    <t>42" Vanity Top Drawers Base Cabinet - Catalina - Espresso</t>
  </si>
  <si>
    <t>42" Vanity Top Drawers Base Cabinet - Catalina - Pebble Grey</t>
  </si>
  <si>
    <t>42" Vanity Top Drawers Base Cabinet - Catalina - Sandstone</t>
  </si>
  <si>
    <t>42" Vanity Top Drawers Base Cabinet - Catalina - Slate</t>
  </si>
  <si>
    <t>42" Vanity Top Drawers Base Cabinet - Catalina - Unfinished</t>
  </si>
  <si>
    <t>42" Vanity Top Drawers Base Cabinet - Catalina - Polar White</t>
  </si>
  <si>
    <t>42" Vanity Top Drawers Base Cabinet - Hatteras - Espresso</t>
  </si>
  <si>
    <t>42" Vanity Top Drawers Base Cabinet - Hatteras - Pebble Grey</t>
  </si>
  <si>
    <t>42" Vanity Top Drawers Base Cabinet - Hatteras - Slate</t>
  </si>
  <si>
    <t>42" Vanity Top Drawers Base Cabinet - Hatteras - Polar White</t>
  </si>
  <si>
    <t>42" Vanity Top Drawers Base Cabinet - Maui - Slate</t>
  </si>
  <si>
    <t>42" Vanity Top Drawers Base Cabinet - Maui - Polar White</t>
  </si>
  <si>
    <t>48" Vanity Top Drawers Base Cabinet - Catalina - Espresso</t>
  </si>
  <si>
    <t>48" Vanity Top Drawers Base Cabinet - Catalina - Pebble Grey</t>
  </si>
  <si>
    <t>48" Vanity Top Drawers Base Cabinet - Catalina - Sandstone</t>
  </si>
  <si>
    <t>48" Vanity Top Drawers Base Cabinet - Catalina - Slate</t>
  </si>
  <si>
    <t>48" Vanity Top Drawers Base Cabinet - Catalina - Unfinished</t>
  </si>
  <si>
    <t>48" Vanity Top Drawers Base Cabinet - Catalina - Polar White</t>
  </si>
  <si>
    <t>48" Vanity Top Drawers Base Cabinet - Hatteras - Espresso</t>
  </si>
  <si>
    <t>48" Vanity Top Drawers Base Cabinet - Hatteras - Pebble Grey</t>
  </si>
  <si>
    <t>48" Vanity Top Drawers Base Cabinet - Hatteras - Slate</t>
  </si>
  <si>
    <t>48" Vanity Top Drawers Base Cabinet - Hatteras - Polar White</t>
  </si>
  <si>
    <t>48" Vanity Top Drawers Base Cabinet - Maui - Slate</t>
  </si>
  <si>
    <t>48" Vanity Top Drawers Base Cabinet - Maui - Polar White</t>
  </si>
  <si>
    <t>60" Vanity Combo Three Drawer Sink Base Cabinet - Catalina - Espresso</t>
  </si>
  <si>
    <t>60" Vanity Combo Three Drawer Sink Base Cabinet - Catalina - Pebble Grey</t>
  </si>
  <si>
    <t>60" Vanity Combo Three Drawer Sink Base Cabinet - Catalina - Sandstone</t>
  </si>
  <si>
    <t>60" Vanity Combo Three Drawer Sink Base Cabinet - Catalina - Slate</t>
  </si>
  <si>
    <t>60" Vanity Combo Three Drawer Sink Base Cabinet - Catalina - Unfinished</t>
  </si>
  <si>
    <t>60" Vanity Combo Three Drawer Sink Base Cabinet - Catalina - Polar White</t>
  </si>
  <si>
    <t>60" Vanity Combo Three Drawer Sink Base Cabinet - Hatteras - Espresso</t>
  </si>
  <si>
    <t>60" Vanity Combo Three Drawer Sink Base Cabinet - Hatteras - Pebble Grey</t>
  </si>
  <si>
    <t>60" Vanity Combo Three Drawer Sink Base Cabinet - Hatteras - Slate</t>
  </si>
  <si>
    <t>60" Vanity Combo Three Drawer Sink Base Cabinet - Hatteras - Polar White</t>
  </si>
  <si>
    <t>60" Vanity Combo Three Drawer Sink Base Cabinet - Maui - Slate</t>
  </si>
  <si>
    <t>60" Vanity Combo Three Drawer Sink Base Cabinet - Maui - Polar White</t>
  </si>
  <si>
    <t>60" Vanity Combo Six Drawer Sink Base Cabinet - Catalina - Espresso</t>
  </si>
  <si>
    <t>60" Vanity Combo Six Drawer Sink Base Cabinet - Catalina - Pebble Grey</t>
  </si>
  <si>
    <t>60" Vanity Combo Six Drawer Sink Base Cabinet - Catalina - Sandstone</t>
  </si>
  <si>
    <t>60" Vanity Combo Six Drawer Sink Base Cabinet - Catalina - Slate</t>
  </si>
  <si>
    <t>60" Vanity Combo Six Drawer Sink Base Cabinet - Catalina - Unfinished</t>
  </si>
  <si>
    <t>60" Vanity Combo Six Drawer Sink Base Cabinet - Catalina - Polar White</t>
  </si>
  <si>
    <t>60" Vanity Combo Six Drawer Sink Base Cabinet - Hatteras - Espresso</t>
  </si>
  <si>
    <t>60" Vanity Combo Six Drawer Sink Base Cabinet - Hatteras - Pebble Grey</t>
  </si>
  <si>
    <t>60" Vanity Combo Six Drawer Sink Base Cabinet - Hatteras - Slate</t>
  </si>
  <si>
    <t>60" Vanity Combo Six Drawer Sink Base Cabinet - Hatteras - Polar White</t>
  </si>
  <si>
    <t>60" Vanity Combo Six Drawer Sink Base Cabinet - Maui - Slate</t>
  </si>
  <si>
    <t>60" Vanity Combo Six Drawer Sink Base Cabinet - Maui - Polar White</t>
  </si>
  <si>
    <t>12" Vanity Three Drawer Base Cabinet - Catalina - Espresso</t>
  </si>
  <si>
    <t>12" Vanity Three Drawer Base Cabinet - Catalina - Pebble Grey</t>
  </si>
  <si>
    <t>12" Vanity Three Drawer Base Cabinet - Catalina - Sandstone</t>
  </si>
  <si>
    <t>12" Vanity Three Drawer Base Cabinet - Catalina - Slate</t>
  </si>
  <si>
    <t>12" Vanity Three Drawer Base Cabinet - Catalina - Unfinished</t>
  </si>
  <si>
    <t>12" Vanity Three Drawer Base Cabinet - Catalina - Polar White</t>
  </si>
  <si>
    <t>12" Vanity Three Drawer Base Cabinet - Hatteras - Espresso</t>
  </si>
  <si>
    <t>12" Vanity Three Drawer Base Cabinet - Hatteras - Pebble Grey</t>
  </si>
  <si>
    <t>12" Vanity Three Drawer Base Cabinet - Hatteras - Slate</t>
  </si>
  <si>
    <t>12" Vanity Three Drawer Base Cabinet - Hatteras - Polar White</t>
  </si>
  <si>
    <t>12" Vanity Three Drawer Base Cabinet - Maui - Slate</t>
  </si>
  <si>
    <t>12" Vanity Three Drawer Base Cabinet - Maui - Polar White</t>
  </si>
  <si>
    <t>15" Vanity Three Drawer Base Cabinet - Catalina - Espresso</t>
  </si>
  <si>
    <t>15" Vanity Three Drawer Base Cabinet - Catalina - Pebble Grey</t>
  </si>
  <si>
    <t>15" Vanity Three Drawer Base Cabinet - Catalina - Sandstone</t>
  </si>
  <si>
    <t>15" Vanity Three Drawer Base Cabinet - Catalina - Slate</t>
  </si>
  <si>
    <t>15" Vanity Three Drawer Base Cabinet - Catalina - Unfinished</t>
  </si>
  <si>
    <t>15" Vanity Three Drawer Base Cabinet - Catalina - Polar White</t>
  </si>
  <si>
    <t>15" Vanity Three Drawer Base Cabinet - Hatteras - Espresso</t>
  </si>
  <si>
    <t>15" Vanity Three Drawer Base Cabinet - Hatteras - Pebble Grey</t>
  </si>
  <si>
    <t>15" Vanity Three Drawer Base Cabinet - Hatteras - Slate</t>
  </si>
  <si>
    <t>15" Vanity Three Drawer Base Cabinet - Hatteras - Polar White</t>
  </si>
  <si>
    <t>15" Vanity Three Drawer Base Cabinet - Maui - Slate</t>
  </si>
  <si>
    <t>15" Vanity Three Drawer Base Cabinet - Maui - Polar White</t>
  </si>
  <si>
    <t>18" Vanity Three Drawer Base Cabinet - Catalina - Espresso</t>
  </si>
  <si>
    <t>18" Vanity Three Drawer Base Cabinet - Catalina - Pebble Grey</t>
  </si>
  <si>
    <t>18" Vanity Three Drawer Base Cabinet - Catalina - Sandstone</t>
  </si>
  <si>
    <t>18" Vanity Three Drawer Base Cabinet - Catalina - Slate</t>
  </si>
  <si>
    <t>18" Vanity Three Drawer Base Cabinet - Catalina - Unfinished</t>
  </si>
  <si>
    <t>18" Vanity Three Drawer Base Cabinet - Catalina - Polar White</t>
  </si>
  <si>
    <t>18" Vanity Three Drawer Base Cabinet - Hatteras - Espresso</t>
  </si>
  <si>
    <t>18" Vanity Three Drawer Base Cabinet - Hatteras - Pebble Grey</t>
  </si>
  <si>
    <t>18" Vanity Three Drawer Base Cabinet - Hatteras - Slate</t>
  </si>
  <si>
    <t>18" Vanity Three Drawer Base Cabinet - Hatteras - Polar White</t>
  </si>
  <si>
    <t>18" Vanity Three Drawer Base Cabinet - Maui - Slate</t>
  </si>
  <si>
    <t>18" Vanity Three Drawer Base Cabinet - Maui - Polar White</t>
  </si>
  <si>
    <t>21" Vanity Three Drawer Base Cabinet - Catalina - Espresso</t>
  </si>
  <si>
    <t>21" Vanity Three Drawer Base Cabinet - Catalina - Pebble Grey</t>
  </si>
  <si>
    <t>21" Vanity Three Drawer Base Cabinet - Catalina - Sandstone</t>
  </si>
  <si>
    <t>21" Vanity Three Drawer Base Cabinet - Catalina - Slate</t>
  </si>
  <si>
    <t>21" Vanity Three Drawer Base Cabinet - Catalina - Unfinished</t>
  </si>
  <si>
    <t>21" Vanity Three Drawer Base Cabinet - Catalina - Polar White</t>
  </si>
  <si>
    <t>21" Vanity Three Drawer Base Cabinet - Hatteras - Espresso</t>
  </si>
  <si>
    <t>21" Vanity Three Drawer Base Cabinet - Hatteras - Pebble Grey</t>
  </si>
  <si>
    <t>21" Vanity Three Drawer Base Cabinet - Hatteras - Slate</t>
  </si>
  <si>
    <t>21" Vanity Three Drawer Base Cabinet - Hatteras - Polar White</t>
  </si>
  <si>
    <t>21" Vanity Three Drawer Base Cabinet - Maui - Slate</t>
  </si>
  <si>
    <t>21" Vanity Three Drawer Base Cabinet - Maui - Polar White</t>
  </si>
  <si>
    <t>12" Vanity Full Height Cabinet - Catalina - Espresso</t>
  </si>
  <si>
    <t>12" Vanity Full Height Cabinet - Catalina - Pebble Grey</t>
  </si>
  <si>
    <t>12" Vanity Full Height Cabinet - Catalina - Sandstone</t>
  </si>
  <si>
    <t>12" Vanity Full Height Cabinet - Catalina - Slate</t>
  </si>
  <si>
    <t>12" Vanity Full Height Cabinet - Catalina - Unfinished</t>
  </si>
  <si>
    <t>12" Vanity Full Height Cabinet - Catalina - Polar White</t>
  </si>
  <si>
    <t>12" Vanity Full Height Cabinet - Hatteras - Espresso</t>
  </si>
  <si>
    <t>12" Vanity Full Height Cabinet - Hatteras - Pebble Grey</t>
  </si>
  <si>
    <t>12" Vanity Full Height Cabinet - Hatteras - Slate</t>
  </si>
  <si>
    <t>12" Vanity Full Height Cabinet - Hatteras - Polar White</t>
  </si>
  <si>
    <t>12" Vanity Full Height Cabinet - Maui - Slate</t>
  </si>
  <si>
    <t>12" Vanity Full Height Cabinet - Maui - Polar White</t>
  </si>
  <si>
    <t>15" x 84" Vanity Linen Cabinet - Catalina - Unfinished</t>
  </si>
  <si>
    <t>18" x 84" Vanity Linen Cabinet - Catalina - Unfinished</t>
  </si>
  <si>
    <t>24" x 84" Vanity Linen Cabinet - Catalina - Unfinished</t>
  </si>
  <si>
    <t>24" Vanity Sink Base Cabinet - Catalina - Espresso</t>
  </si>
  <si>
    <t>24" Vanity Sink Base Cabinet - Catalina - Pebble Grey</t>
  </si>
  <si>
    <t>24" Vanity Sink Base Cabinet - Catalina - Sandstone</t>
  </si>
  <si>
    <t>24" Vanity Sink Base Cabinet - Catalina - Slate</t>
  </si>
  <si>
    <t>24" Vanity Sink Base Cabinet - Catalina - Unfinished</t>
  </si>
  <si>
    <t>24" Vanity Sink Base Cabinet - Catalina - Polar White</t>
  </si>
  <si>
    <t>24" Vanity Sink Base Cabinet - Hatteras - Espresso</t>
  </si>
  <si>
    <t>24" Vanity Sink Base Cabinet - Hatteras - Pebble Grey</t>
  </si>
  <si>
    <t>24" Vanity Sink Base Cabinet - Hatteras - Slate</t>
  </si>
  <si>
    <t>24" Vanity Sink Base Cabinet - Hatteras - Polar White</t>
  </si>
  <si>
    <t>24" Vanity Sink Base Cabinet - Maui - Slate</t>
  </si>
  <si>
    <t>24" Vanity Sink Base Cabinet - Maui - Polar White</t>
  </si>
  <si>
    <t>27" Vanity Sink Base Cabinet - Catalina - Espresso</t>
  </si>
  <si>
    <t>27" Vanity Sink Base Cabinet - Catalina - Pebble Grey</t>
  </si>
  <si>
    <t>27" Vanity Sink Base Cabinet - Catalina - Sandstone</t>
  </si>
  <si>
    <t>27" Vanity Sink Base Cabinet - Catalina - Slate</t>
  </si>
  <si>
    <t>27" Vanity Sink Base Cabinet - Catalina - Unfinished</t>
  </si>
  <si>
    <t>27" Vanity Sink Base Cabinet - Catalina - Polar White</t>
  </si>
  <si>
    <t>27" Vanity Sink Base Cabinet - Hatteras - Espresso</t>
  </si>
  <si>
    <t>27" Vanity Sink Base Cabinet - Hatteras - Pebble Grey</t>
  </si>
  <si>
    <t>27" Vanity Sink Base Cabinet - Hatteras - Slate</t>
  </si>
  <si>
    <t>27" Vanity Sink Base Cabinet - Hatteras - Polar White</t>
  </si>
  <si>
    <t>27" Vanity Sink Base Cabinet - Maui - Slate</t>
  </si>
  <si>
    <t>27" Vanity Sink Base Cabinet - Maui - Polar White</t>
  </si>
  <si>
    <t>30" Vanity Sink Base Cabinet - Catalina - Espresso</t>
  </si>
  <si>
    <t>30" Vanity Sink Base Cabinet - Catalina - Pebble Grey</t>
  </si>
  <si>
    <t>30" Vanity Sink Base Cabinet - Catalina - Sandstone</t>
  </si>
  <si>
    <t>30" Vanity Sink Base Cabinet - Catalina - Slate</t>
  </si>
  <si>
    <t>30" Vanity Sink Base Cabinet - Catalina - Unfinished</t>
  </si>
  <si>
    <t>30" Vanity Sink Base Cabinet - Catalina - Polar White</t>
  </si>
  <si>
    <t>30" Vanity Sink Base Cabinet - Hatteras - Espresso</t>
  </si>
  <si>
    <t>30" Vanity Sink Base Cabinet - Hatteras - Pebble Grey</t>
  </si>
  <si>
    <t>30" Vanity Sink Base Cabinet - Hatteras - Slate</t>
  </si>
  <si>
    <t>30" Vanity Sink Base Cabinet - Hatteras - Polar White</t>
  </si>
  <si>
    <t>30" Vanity Sink Base Cabinet - Maui - Slate</t>
  </si>
  <si>
    <t>30" Vanity Sink Base Cabinet - Maui - Polar White</t>
  </si>
  <si>
    <t>33" Vanity Sink Base Cabinet - Catalina - Espresso</t>
  </si>
  <si>
    <t>33" Vanity Sink Base Cabinet - Catalina - Pebble Grey</t>
  </si>
  <si>
    <t>33" Vanity Sink Base Cabinet - Catalina - Sandstone</t>
  </si>
  <si>
    <t>33" Vanity Sink Base Cabinet - Catalina - Slate</t>
  </si>
  <si>
    <t>33" Vanity Sink Base Cabinet - Catalina - Unfinished</t>
  </si>
  <si>
    <t>33" Vanity Sink Base Cabinet - Catalina - Polar White</t>
  </si>
  <si>
    <t>33" Vanity Sink Base Cabinet - Hatteras - Espresso</t>
  </si>
  <si>
    <t>33" Vanity Sink Base Cabinet - Hatteras - Pebble Grey</t>
  </si>
  <si>
    <t>33" Vanity Sink Base Cabinet - Hatteras - Slate</t>
  </si>
  <si>
    <t>33" Vanity Sink Base Cabinet - Hatteras - Polar White</t>
  </si>
  <si>
    <t>33" Vanity Sink Base Cabinet - Maui - Slate</t>
  </si>
  <si>
    <t>33" Vanity Sink Base Cabinet - Maui - Polar White</t>
  </si>
  <si>
    <t>36" Vanity Sink Base Cabinet - Catalina - Espresso</t>
  </si>
  <si>
    <t>36" Vanity Sink Base Cabinet - Catalina - Pebble Grey</t>
  </si>
  <si>
    <t>36" Vanity Sink Base Cabinet - Catalina - Sandstone</t>
  </si>
  <si>
    <t>36" Vanity Sink Base Cabinet - Catalina - Slate</t>
  </si>
  <si>
    <t>36" Vanity Sink Base Cabinet - Catalina - Unfinished</t>
  </si>
  <si>
    <t>36" Vanity Sink Base Cabinet - Catalina - Polar White</t>
  </si>
  <si>
    <t>36" Vanity Sink Base Cabinet - Hatteras - Espresso</t>
  </si>
  <si>
    <t>36" Vanity Sink Base Cabinet - Hatteras - Pebble Grey</t>
  </si>
  <si>
    <t>36" Vanity Sink Base Cabinet - Hatteras - Slate</t>
  </si>
  <si>
    <t>36" Vanity Sink Base Cabinet - Hatteras - Polar White</t>
  </si>
  <si>
    <t>36" Vanity Sink Base Cabinet - Maui - Slate</t>
  </si>
  <si>
    <t>36" Vanity Sink Base Cabinet - Maui - Polar White</t>
  </si>
  <si>
    <t>42" Vanity Sink Base Cabinet - Catalina - Espresso</t>
  </si>
  <si>
    <t>42" Vanity Sink Base Cabinet - Catalina - Pebble Grey</t>
  </si>
  <si>
    <t>42" Vanity Sink Base Cabinet - Catalina - Sandstone</t>
  </si>
  <si>
    <t>42" Vanity Sink Base Cabinet - Catalina - Slate</t>
  </si>
  <si>
    <t>42" Vanity Sink Base Cabinet - Catalina - Unfinished</t>
  </si>
  <si>
    <t>42" Vanity Sink Base Cabinet - Catalina - Polar White</t>
  </si>
  <si>
    <t>42" Vanity Sink Base Cabinet - Hatteras - Espresso</t>
  </si>
  <si>
    <t>42" Vanity Sink Base Cabinet - Hatteras - Pebble Grey</t>
  </si>
  <si>
    <t>42" Vanity Sink Base Cabinet - Hatteras - Slate</t>
  </si>
  <si>
    <t>42" Vanity Sink Base Cabinet - Hatteras - Polar White</t>
  </si>
  <si>
    <t>42" Vanity Sink Base Cabinet - Maui - Slate</t>
  </si>
  <si>
    <t>42" Vanity Sink Base Cabinet - Maui - Polar White</t>
  </si>
  <si>
    <t>48" Vanity Sink Base Cabinet - Catalina - Espresso</t>
  </si>
  <si>
    <t>48" Vanity Sink Base Cabinet - Catalina - Pebble Grey</t>
  </si>
  <si>
    <t>48" Vanity Sink Base Cabinet - Catalina - Sandstone</t>
  </si>
  <si>
    <t>48" Vanity Sink Base Cabinet - Catalina - Slate</t>
  </si>
  <si>
    <t>48" Vanity Sink Base Cabinet - Catalina - Unfinished</t>
  </si>
  <si>
    <t>48" Vanity Sink Base Cabinet - Catalina - Polar White</t>
  </si>
  <si>
    <t>48" Vanity Sink Base Cabinet - Hatteras - Espresso</t>
  </si>
  <si>
    <t>48" Vanity Sink Base Cabinet - Hatteras - Pebble Grey</t>
  </si>
  <si>
    <t>48" Vanity Sink Base Cabinet - Hatteras - Slate</t>
  </si>
  <si>
    <t>48" Vanity Sink Base Cabinet - Hatteras - Polar White</t>
  </si>
  <si>
    <t>48" Vanity Sink Base Cabinet - Maui - Slate</t>
  </si>
  <si>
    <t>48" Vanity Sink Base Cabinet - Maui - Polar White</t>
  </si>
  <si>
    <t>48" Scalloped Valance - Espresso</t>
  </si>
  <si>
    <t>48" Scalloped Valance - Pebble Grey</t>
  </si>
  <si>
    <t>48" Scalloped Valance - Polar White</t>
  </si>
  <si>
    <t>48" Scalloped Valance - Sandstone</t>
  </si>
  <si>
    <t>48" Scalloped Valance - Slate</t>
  </si>
  <si>
    <t>48" Scalloped Valance - Unfinished</t>
  </si>
  <si>
    <t>9" x 30" Wall Cabinet - Catalina - Unfinished</t>
  </si>
  <si>
    <t>9" x 36" Wall Cabinet - Catalina - Unfinished</t>
  </si>
  <si>
    <t>9" x 42" Wall Cabinet - Catalina - Unfinished</t>
  </si>
  <si>
    <t>12" x 30" Wall Cabinet - Catalina - Unfinished</t>
  </si>
  <si>
    <t>12" x 36" Wall Cabinet - Catalina - Unfinished</t>
  </si>
  <si>
    <t>12" x 42" Wall Cabinet - Catalina - Unfinished</t>
  </si>
  <si>
    <t>15" x 30" Wall Cabinet - Catalina - Unfinished</t>
  </si>
  <si>
    <t>15" x 30" Glass Door Wall Cabinet with Matching Interior - Catalina - Espresso</t>
  </si>
  <si>
    <t>15" x 30" Glass Door Wall Cabinet with Matching Interior - Catalina - Pebble Grey</t>
  </si>
  <si>
    <t>15" x 30" Glass Door Wall Cabinet with Matching Interior - Catalina - Sandstone</t>
  </si>
  <si>
    <t>15" x 30" Glass Door Wall Cabinet with Matching Interior - Catalina - Slate</t>
  </si>
  <si>
    <t>15" x 30" Glass Door Wall Cabinet with Matching Interior - Catalina - Polar White</t>
  </si>
  <si>
    <t>15" x 30" Glass Door Wall Cabinet with Matching Interior - Maui - Slate</t>
  </si>
  <si>
    <t>15" x 30" Glass Door Wall Cabinet with Matching Interior - Maui - Polar White</t>
  </si>
  <si>
    <t>15" x 36" Wall Cabinet - Catalina - Unfinished</t>
  </si>
  <si>
    <t>15" x 36" Glass Door Wall Cabinet with Matching Interior - Catalina - Espresso</t>
  </si>
  <si>
    <t>15" x 36" Glass Door Wall Cabinet with Matching Interior - Catalina - Pebble Grey</t>
  </si>
  <si>
    <t>15" x 36" Glass Door Wall Cabinet with Matching Interior - Catalina - Sandstone</t>
  </si>
  <si>
    <t>15" x 36" Glass Door Wall Cabinet with Matching Interior - Catalina - Slate</t>
  </si>
  <si>
    <t>15" x 36" Glass Door Wall Cabinet with Matching Interior - Catalina - Polar White</t>
  </si>
  <si>
    <t>15" x 36" Glass Door Wall Cabinet with Matching Interior - Maui - Slate</t>
  </si>
  <si>
    <t>15" x 36" Glass Door Wall Cabinet with Matching Interior - Maui - Polar White</t>
  </si>
  <si>
    <t>15" x 42" Wall Cabinet - Catalina - Unfinished</t>
  </si>
  <si>
    <t>15" x 42" Glass Door Wall Cabinet with Matching Interior - Catalina - Espresso</t>
  </si>
  <si>
    <t>15" x 42" Glass Door Wall Cabinet with Matching Interior - Catalina - Pebble Grey</t>
  </si>
  <si>
    <t>15" x 42" Glass Door Wall Cabinet with Matching Interior - Catalina - Sandstone</t>
  </si>
  <si>
    <t>15" x 42" Glass Door Wall Cabinet with Matching Interior - Catalina - Slate</t>
  </si>
  <si>
    <t>15" x 42" Glass Door Wall Cabinet with Matching Interior - Catalina - Polar White</t>
  </si>
  <si>
    <t>15" x 42" Glass Door Wall Cabinet with Matching Interior - Maui - Slate</t>
  </si>
  <si>
    <t>15" x 42" Glass Door Wall Cabinet with Matching Interior - Maui - Polar White</t>
  </si>
  <si>
    <t>18" x 30" Wall Cabinet - Catalina - Unfinished</t>
  </si>
  <si>
    <t>18" x 30" Glass Door Wall Cabinet with Matching Interior - Catalina - Espresso</t>
  </si>
  <si>
    <t>18" x 30" Glass Door Wall Cabinet with Matching Interior - Catalina - Pebble Grey</t>
  </si>
  <si>
    <t>18" x 30" Glass Door Wall Cabinet with Matching Interior - Catalina - Sandstone</t>
  </si>
  <si>
    <t>18" x 30" Glass Door Wall Cabinet with Matching Interior - Catalina - Slate</t>
  </si>
  <si>
    <t>18" x 30" Glass Door Wall Cabinet with Matching Interior - Catalina - Polar White</t>
  </si>
  <si>
    <t>18" x 30" Glass Door Wall Cabinet with Matching Interior - Maui - Slate</t>
  </si>
  <si>
    <t>18" x 30" Glass Door Wall Cabinet with Matching Interior - Maui - Polar White</t>
  </si>
  <si>
    <t>18" x 36" Wall Cabinet - Catalina - Unfinished</t>
  </si>
  <si>
    <t>18" x 36" Glass Door Wall Cabinet with Matching Interior - Catalina - Espresso</t>
  </si>
  <si>
    <t>18" x 36" Glass Door Wall Cabinet with Matching Interior - Catalina - Pebble Grey</t>
  </si>
  <si>
    <t>18" x 36" Glass Door Wall Cabinet with Matching Interior - Catalina - Sandstone</t>
  </si>
  <si>
    <t>18" x 36" Glass Door Wall Cabinet with Matching Interior - Catalina - Slate</t>
  </si>
  <si>
    <t>18" x 36" Glass Door Wall Cabinet with Matching Interior - Catalina - Polar White</t>
  </si>
  <si>
    <t>18" x 36" Glass Door Wall Cabinet with Matching Interior - Maui - Slate</t>
  </si>
  <si>
    <t>18" x 36" Glass Door Wall Cabinet with Matching Interior - Maui - Polar White</t>
  </si>
  <si>
    <t>18" x 42" Wall Cabinet - Catalina - Unfinished</t>
  </si>
  <si>
    <t>18" x 42" Glass Door Wall Cabinet with Matching Interior - Catalina - Espresso</t>
  </si>
  <si>
    <t>18" x 42" Glass Door Wall Cabinet with Matching Interior - Catalina - Pebble Grey</t>
  </si>
  <si>
    <t>18" x 42" Glass Door Wall Cabinet with Matching Interior - Catalina - Sandstone</t>
  </si>
  <si>
    <t>18" x 42" Glass Door Wall Cabinet with Matching Interior - Catalina - Slate</t>
  </si>
  <si>
    <t>18" x 42" Glass Door Wall Cabinet with Matching Interior - Catalina - Polar White</t>
  </si>
  <si>
    <t>18" x 42" Glass Door Wall Cabinet with Matching Interior - Maui - Slate</t>
  </si>
  <si>
    <t>18" x 42" Glass Door Wall Cabinet with Matching Interior - Maui - Polar White</t>
  </si>
  <si>
    <t>21" x 18" Wall Cabinet - Catalina - Unfinished</t>
  </si>
  <si>
    <t>21" x 30" Wall Cabinet - Catalina - Unfinished</t>
  </si>
  <si>
    <t>21" x 36" Wall Cabinet - Catalina - Unfinished</t>
  </si>
  <si>
    <t>21" x 42" Wall Cabinet - Catalina - Unfinished</t>
  </si>
  <si>
    <t>24" x 18" Wall Cabinet - Catalina - Unfinished</t>
  </si>
  <si>
    <t>24" x 30" Wall Cabinet - Catalina - Unfinished</t>
  </si>
  <si>
    <t>24" x 36" Wall Cabinet - Catalina - Unfinished</t>
  </si>
  <si>
    <t>24" x 42" Wall Cabinet - Catalina - Unfinished</t>
  </si>
  <si>
    <t>27" x 30" Wall Cabinet - Catalina - Unfinished</t>
  </si>
  <si>
    <t>27" x 36" Wall Cabinet - Catalina - Unfinished</t>
  </si>
  <si>
    <t>27" x 42" Wall Cabinet - Catalina - Unfinished</t>
  </si>
  <si>
    <t>30" x 12" Wall Cabinet - Catalina - Unfinished</t>
  </si>
  <si>
    <t>30" x 15" Wall Cabinet - Catalina - Unfinished</t>
  </si>
  <si>
    <t>30" x 18" Wall Cabinet - Catalina - Unfinished</t>
  </si>
  <si>
    <t>30" x 24" Wall Cabinet - Catalina - Unfinished</t>
  </si>
  <si>
    <t>30" x 30" Wall Cabinet - Catalina - Unfinished</t>
  </si>
  <si>
    <t>30" x 30" Glass Door Wall Cabinet with Matching Interior - Catalina - Espresso</t>
  </si>
  <si>
    <t>30" x 30" Glass Door Wall Cabinet with Matching Interior - Catalina - Pebble Grey</t>
  </si>
  <si>
    <t>30" x 30" Glass Door Wall Cabinet with Matching Interior - Catalina - Sandstone</t>
  </si>
  <si>
    <t>30" x 30" Glass Door Wall Cabinet with Matching Interior - Catalina - Slate</t>
  </si>
  <si>
    <t>30" x 30" Glass Door Wall Cabinet with Matching Interior - Catalina - Polar White</t>
  </si>
  <si>
    <t>30" x 30" Glass Door Wall Cabinet with Matching Interior - Maui - Slate</t>
  </si>
  <si>
    <t>30" x 30" Glass Door Wall Cabinet with Matching Interior - Maui - Polar White</t>
  </si>
  <si>
    <t>30" x 36" Wall Cabinet - Catalina - Unfinished</t>
  </si>
  <si>
    <t>30" x 36" Glass Door Wall Cabinet with Matching Interior - Catalina - Espresso</t>
  </si>
  <si>
    <t>30" x 36" Glass Door Wall Cabinet with Matching Interior - Catalina - Pebble Grey</t>
  </si>
  <si>
    <t>30" x 36" Glass Door Wall Cabinet with Matching Interior - Catalina - Sandstone</t>
  </si>
  <si>
    <t>30" x 36" Glass Door Wall Cabinet with Matching Interior - Catalina - Slate</t>
  </si>
  <si>
    <t>30" x 36" Glass Door Wall Cabinet with Matching Interior - Catalina - Polar White</t>
  </si>
  <si>
    <t>30" x 36" Glass Door Wall Cabinet with Matching Interior - Maui - Slate</t>
  </si>
  <si>
    <t>30" x 36" Glass Door Wall Cabinet with Matching Interior - Maui - Polar White</t>
  </si>
  <si>
    <t>30" x 42" Wall Cabinet - Catalina - Unfinished</t>
  </si>
  <si>
    <t>30" x 42" Glass Door Wall Cabinet with Matching Interior - Catalina - Espresso</t>
  </si>
  <si>
    <t>30" x 42" Glass Door Wall Cabinet with Matching Interior - Catalina - Pebble Grey</t>
  </si>
  <si>
    <t>30" x 42" Glass Door Wall Cabinet with Matching Interior - Catalina - Sandstone</t>
  </si>
  <si>
    <t>30" x 42" Glass Door Wall Cabinet with Matching Interior - Catalina - Slate</t>
  </si>
  <si>
    <t>30" x 42" Glass Door Wall Cabinet with Matching Interior - Catalina - Polar White</t>
  </si>
  <si>
    <t>30" x 42" Glass Door Wall Cabinet with Matching Interior - Maui - Slate</t>
  </si>
  <si>
    <t>30" x 42" Glass Door Wall Cabinet with Matching Interior - Maui - Polar White</t>
  </si>
  <si>
    <t>33" x 12" Wall Cabinet - Catalina - Unfinished</t>
  </si>
  <si>
    <t>33" x 15" Wall Cabinet - Catalina - Unfinished</t>
  </si>
  <si>
    <t>33" x 18" Wall Cabinet - Catalina - Unfinished</t>
  </si>
  <si>
    <t>33" x 24" Wall Cabinet - Catalina - Unfinished</t>
  </si>
  <si>
    <t>33" x 30" Wall Cabinet - Catalina - Unfinished</t>
  </si>
  <si>
    <t>33" x 36" Wall Cabinet - Catalina - Unfinished</t>
  </si>
  <si>
    <t>33" x 42" Wall Cabinet - Catalina - Unfinished</t>
  </si>
  <si>
    <t>36" x 12" Wall Cabinet - Catalina - Unfinished</t>
  </si>
  <si>
    <t>36" x 15" Wall Cabinet - Catalina - Unfinished</t>
  </si>
  <si>
    <t>36" x 18" x 24" Wall Cabinet - Catalina - Espresso</t>
  </si>
  <si>
    <t>36" x 18" x 24" Wall Cabinet - Catalina - Pebble Grey</t>
  </si>
  <si>
    <t>36" x 18" x 24" Wall Cabinet - Catalina - Sandstone</t>
  </si>
  <si>
    <t>36" x 18" x 24" Wall Cabinet - Catalina - Slate</t>
  </si>
  <si>
    <t>36" x 18" x 24" Wall Cabinet - Catalina - Unfinished</t>
  </si>
  <si>
    <t>36" x 18" x 24" Wall Cabinet - Catalina - Polar White</t>
  </si>
  <si>
    <t>36" x 18" x 24" Wall Cabinet - Hatteras - Espresso</t>
  </si>
  <si>
    <t>36" x 18" x 24" Wall Cabinet - Hatteras - Pebble Grey</t>
  </si>
  <si>
    <t>36" x 18" x 24" Wall Cabinet - Hatteras - Slate</t>
  </si>
  <si>
    <t>36" x 18" x 24" Wall Cabinet - Hatteras - Polar White</t>
  </si>
  <si>
    <t>36" x 18" x 24" Wall Cabinet - Maui - Slate</t>
  </si>
  <si>
    <t>36" x 18" x 24" Wall Cabinet - Maui - Polar White</t>
  </si>
  <si>
    <t>36" x 18" Wall Cabinet - Catalina - Unfinished</t>
  </si>
  <si>
    <t>36" x 24" x 24" Wall Cabinet - Catalina - Espresso</t>
  </si>
  <si>
    <t>36" x 24" x 24" Wall Cabinet - Catalina - Pebble Grey</t>
  </si>
  <si>
    <t>36" x 24" x 24" Wall Cabinet - Catalina - Sandstone</t>
  </si>
  <si>
    <t>36" x 24" x 24" Wall Cabinet - Catalina - Slate</t>
  </si>
  <si>
    <t>36" x 24" x 24" Wall Cabinet - Catalina - Unfinished</t>
  </si>
  <si>
    <t>36" x 24" x 24" Wall Cabinet - Catalina - Polar White</t>
  </si>
  <si>
    <t>36" x 24" x 24" Wall Cabinet - Hatteras - Espresso</t>
  </si>
  <si>
    <t>36" x 24" x 24" Wall Cabinet - Hatteras - Pebble Grey</t>
  </si>
  <si>
    <t>36" x 24" x 24" Wall Cabinet - Hatteras - Slate</t>
  </si>
  <si>
    <t>36" x 24" x 24" Wall Cabinet - Hatteras - Polar White</t>
  </si>
  <si>
    <t>36" x 24" x 24" Wall Cabinet - Maui - Slate</t>
  </si>
  <si>
    <t>36" x 24" x 24" Wall Cabinet - Maui - Polar White</t>
  </si>
  <si>
    <t>36" x 24" Wall Cabinet - Catalina - Unfinished</t>
  </si>
  <si>
    <t>36" x 30" Wall Cabinet - Catalina - Unfinished</t>
  </si>
  <si>
    <t>36" x 30" Glass Door Wall Cabinet with Matching Interior - Catalina - Espresso</t>
  </si>
  <si>
    <t>36" x 30" Glass Door Wall Cabinet with Matching Interior - Catalina - Pebble Grey</t>
  </si>
  <si>
    <t>36" x 30" Glass Door Wall Cabinet with Matching Interior - Catalina - Sandstone</t>
  </si>
  <si>
    <t>36" x 30" Glass Door Wall Cabinet with Matching Interior - Catalina - Slate</t>
  </si>
  <si>
    <t>36" x 30" Glass Door Wall Cabinet with Matching Interior - Catalina - Polar White</t>
  </si>
  <si>
    <t>36" x 30" Glass Door Wall Cabinet with Matching Interior - Maui - Slate</t>
  </si>
  <si>
    <t>36" x 30" Glass Door Wall Cabinet with Matching Interior - Maui - Polar White</t>
  </si>
  <si>
    <t>36" x 36" Wall Cabinet - Catalina - Unfinished</t>
  </si>
  <si>
    <t>36" x 36" Glass Door Wall Cabinet with Matching Interior - Catalina - Espresso</t>
  </si>
  <si>
    <t>36" x 36" Glass Door Wall Cabinet with Matching Interior - Catalina - Pebble Grey</t>
  </si>
  <si>
    <t>36" x 36" Glass Door Wall Cabinet with Matching Interior - Catalina - Sandstone</t>
  </si>
  <si>
    <t>36" x 36" Glass Door Wall Cabinet with Matching Interior - Catalina - Slate</t>
  </si>
  <si>
    <t>36" x 36" Glass Door Wall Cabinet with Matching Interior - Catalina - Polar White</t>
  </si>
  <si>
    <t>36" x 36" Glass Door Wall Cabinet with Matching Interior - Maui - Slate</t>
  </si>
  <si>
    <t>36" x 36" Glass Door Wall Cabinet with Matching Interior - Maui - Polar White</t>
  </si>
  <si>
    <t>36" x 42" Wall Cabinet - Catalina - Unfinished</t>
  </si>
  <si>
    <t>36" x 42" Glass Door Wall Cabinet with Matching Interior - Catalina - Espresso</t>
  </si>
  <si>
    <t>36" x 42" Glass Door Wall Cabinet with Matching Interior - Catalina - Pebble Grey</t>
  </si>
  <si>
    <t>36" x 42" Glass Door Wall Cabinet with Matching Interior - Catalina - Sandstone</t>
  </si>
  <si>
    <t>36" x 42" Glass Door Wall Cabinet with Matching Interior - Catalina - Slate</t>
  </si>
  <si>
    <t>36" x 42" Glass Door Wall Cabinet with Matching Interior - Catalina - Polar White</t>
  </si>
  <si>
    <t>36" x 42" Glass Door Wall Cabinet with Matching Interior - Maui - Slate</t>
  </si>
  <si>
    <t>36" x 42" Glass Door Wall Cabinet with Matching Interior - Maui - Polar White</t>
  </si>
  <si>
    <t>39" x 12" Wall Cabinet - Catalina - Unfinished</t>
  </si>
  <si>
    <t>39" x 15" Wall Cabinet - Catalina - Unfinished</t>
  </si>
  <si>
    <t>39" x 18" x 24" Wall Cabinet - Catalina - Espresso</t>
  </si>
  <si>
    <t>39" x 18" x 24" Wall Cabinet - Catalina - Pebble Grey</t>
  </si>
  <si>
    <t>39" x 18" x 24" Wall Cabinet - Catalina - Sandstone</t>
  </si>
  <si>
    <t>39" x 18" x 24" Wall Cabinet - Catalina - Slate</t>
  </si>
  <si>
    <t>39" x 18" x 24" Wall Cabinet - Catalina - Unfinished</t>
  </si>
  <si>
    <t>39" x 18" x 24" Wall Cabinet - Catalina - Polar White</t>
  </si>
  <si>
    <t>39" x 18" x 24" Wall Cabinet - Hatteras - Espresso</t>
  </si>
  <si>
    <t>39" x 18" x 24" Wall Cabinet - Hatteras - Pebble Grey</t>
  </si>
  <si>
    <t>39" x 18" x 24" Wall Cabinet - Hatteras - Slate</t>
  </si>
  <si>
    <t>39" x 18" x 24" Wall Cabinet - Hatteras - Polar White</t>
  </si>
  <si>
    <t>39" x 18" x 24" Wall Cabinet - Maui - Slate</t>
  </si>
  <si>
    <t>39" x 18" x 24" Wall Cabinet - Maui - Polar White</t>
  </si>
  <si>
    <t>39" x 18" Wall Cabinet - Catalina - Unfinished</t>
  </si>
  <si>
    <t>39" x 24" x 24" Wall Cabinet - Catalina - Espresso</t>
  </si>
  <si>
    <t>39" x 24" x 24" Wall Cabinet - Catalina - Pebble Grey</t>
  </si>
  <si>
    <t>39" x 24" x 24" Wall Cabinet - Catalina - Sandstone</t>
  </si>
  <si>
    <t>39" x 24" x 24" Wall Cabinet - Catalina - Slate</t>
  </si>
  <si>
    <t>39" x 24" x 24" Wall Cabinet - Catalina - Unfinished</t>
  </si>
  <si>
    <t>39" x 24" x 24" Wall Cabinet - Catalina - Polar White</t>
  </si>
  <si>
    <t>39" x 24" x 24" Wall Cabinet - Hatteras - Espresso</t>
  </si>
  <si>
    <t>39" x 24" x 24" Wall Cabinet - Hatteras - Pebble Grey</t>
  </si>
  <si>
    <t>39" x 24" x 24" Wall Cabinet - Hatteras - Slate</t>
  </si>
  <si>
    <t>39" x 24" x 24" Wall Cabinet - Hatteras - Polar White</t>
  </si>
  <si>
    <t>39" x 24" x 24" Wall Cabinet - Maui - Slate</t>
  </si>
  <si>
    <t>39" x 24" x 24" Wall Cabinet - Maui - Polar White</t>
  </si>
  <si>
    <t>39" x 24" Wall Cabinet - Catalina - Unfinished</t>
  </si>
  <si>
    <t>39" x 30" Wall Cabinet - Catalina - Unfinished</t>
  </si>
  <si>
    <t>39" x 36" Wall Cabinet - Catalina - Unfinished</t>
  </si>
  <si>
    <t>39" x 42" Wall Cabinet - Catalina - Unfinished</t>
  </si>
  <si>
    <t>42" x 30" Wall Cabinet - Catalina - Unfinished</t>
  </si>
  <si>
    <t>42" x 36" Wall Cabinet - Catalina - Unfinished</t>
  </si>
  <si>
    <t>42" x 42" Wall Cabinet - Catalina - Unfinished</t>
  </si>
  <si>
    <t>30" x 30" Universal Blind Wall Cabinet - Catalina - Espresso</t>
  </si>
  <si>
    <t>30" x 30" Universal Blind Wall Cabinet - Catalina - Pebble Grey</t>
  </si>
  <si>
    <t>30" x 30" Universal Blind Wall Cabinet - Catalina - Sandstone</t>
  </si>
  <si>
    <t>30" x 30" Universal Blind Wall Cabinet - Catalina - Slate</t>
  </si>
  <si>
    <t>30" x 30" Universal Blind Wall Cabinet - Catalina - Unfinished</t>
  </si>
  <si>
    <t>30" x 30" Universal Blind Wall Cabinet - Catalina - Polar White</t>
  </si>
  <si>
    <t>30" x 30" Universal Blind Wall Cabinet - Maui - Slate</t>
  </si>
  <si>
    <t>30" x 30" Universal Blind Wall Cabinet - Maui - Polar White</t>
  </si>
  <si>
    <t>30" x 36" Universal Blind Wall Cabinet - Catalina - Espresso</t>
  </si>
  <si>
    <t>30" x 36" Universal Blind Wall Cabinet - Catalina - Pebble Grey</t>
  </si>
  <si>
    <t>30" x 36" Universal Blind Wall Cabinet - Catalina - Sandstone</t>
  </si>
  <si>
    <t>30" x 36" Universal Blind Wall Cabinet - Catalina - Slate</t>
  </si>
  <si>
    <t>30" x 36" Universal Blind Wall Cabinet - Catalina - Unfinished</t>
  </si>
  <si>
    <t>30" x 36" Universal Blind Wall Cabinet - Catalina - Polar White</t>
  </si>
  <si>
    <t>30" x 36" Universal Blind Wall Cabinet - Maui - Slate</t>
  </si>
  <si>
    <t>30" x 36" Universal Blind Wall Cabinet - Maui - Polar White</t>
  </si>
  <si>
    <t>30" x 42" Universal Blind Wall Cabinet - Catalina - Espresso</t>
  </si>
  <si>
    <t>30" x 42" Universal Blind Wall Cabinet - Catalina - Pebble Grey</t>
  </si>
  <si>
    <t>30" x 42" Universal Blind Wall Cabinet - Catalina - Sandstone</t>
  </si>
  <si>
    <t>30" x 42" Universal Blind Wall Cabinet - Catalina - Slate</t>
  </si>
  <si>
    <t>30" x 42" Universal Blind Wall Cabinet - Catalina - Unfinished</t>
  </si>
  <si>
    <t>30" x 42" Universal Blind Wall Cabinet - Catalina - Polar White</t>
  </si>
  <si>
    <t>30" x 42" Universal Blind Wall Cabinet - Maui - Slate</t>
  </si>
  <si>
    <t>30" x 42" Universal Blind Wall Cabinet - Maui - Polar White</t>
  </si>
  <si>
    <t>24" x 30" Wall Diagonal Cabinet - Catalina - Unfinished</t>
  </si>
  <si>
    <t>24" x 30" Glass Door Wall Diagonal Cabinet with Matching Interior - Catalina - Espresso</t>
  </si>
  <si>
    <t>24" x 30" Glass Door Wall Diagonal Cabinet with Matching Interior - Catalina - Pebble Grey</t>
  </si>
  <si>
    <t>24" x 30" Glass Door Wall Diagonal Cabinet with Matching Interior - Catalina - Sandstone</t>
  </si>
  <si>
    <t>24" x 30" Glass Door Wall Diagonal Cabinet with Matching Interior - Catalina - Slate</t>
  </si>
  <si>
    <t>24" x 30" Glass Door Wall Diagonal Cabinet with Matching Interior - Catalina - Polar White</t>
  </si>
  <si>
    <t>24" x 30" Glass Door Wall Diagonal Cabinet with Matching Interior - Maui - Slate</t>
  </si>
  <si>
    <t>24" x 30" Glass Door Wall Diagonal Cabinet with Matching Interior - Maui - Polar White</t>
  </si>
  <si>
    <t>24" x 36" Wall Diagonal Cabinet - Catalina - Unfinished</t>
  </si>
  <si>
    <t>24" x 36" Glass Door Wall Diagonal Cabinet with Matching Interior - Catalina - Espresso</t>
  </si>
  <si>
    <t>24" x 36" Glass Door Wall Diagonal Cabinet with Matching Interior - Catalina - Pebble Grey</t>
  </si>
  <si>
    <t>24" x 36" Glass Door Wall Diagonal Cabinet with Matching Interior - Catalina - Sandstone</t>
  </si>
  <si>
    <t>24" x 36" Glass Door Wall Diagonal Cabinet with Matching Interior - Catalina - Slate</t>
  </si>
  <si>
    <t>24" x 36" Glass Door Wall Diagonal Cabinet with Matching Interior - Catalina - Polar White</t>
  </si>
  <si>
    <t>24" x 36" Glass Door Wall Diagonal Cabinet with Matching Interior - Maui - Slate</t>
  </si>
  <si>
    <t>24" x 36" Glass Door Wall Diagonal Cabinet with Matching Interior - Maui - Polar White</t>
  </si>
  <si>
    <t>24" x 42" Wall Diagonal Cabinet - Catalina - Unfinished</t>
  </si>
  <si>
    <t>24" x 42" Glass Door Wall Diagonal Cabinet with Matching Interior - Catalina - Espresso</t>
  </si>
  <si>
    <t>24" x 42" Glass Door Wall Diagonal Cabinet with Matching Interior - Catalina - Pebble Grey</t>
  </si>
  <si>
    <t>24" x 42" Glass Door Wall Diagonal Cabinet with Matching Interior - Catalina - Sandstone</t>
  </si>
  <si>
    <t>24" x 42" Glass Door Wall Diagonal Cabinet with Matching Interior - Catalina - Slate</t>
  </si>
  <si>
    <t>24" x 42" Glass Door Wall Diagonal Cabinet with Matching Interior - Catalina - Polar White</t>
  </si>
  <si>
    <t>24" x 42" Glass Door Wall Diagonal Cabinet with Matching Interior - Maui - Slate</t>
  </si>
  <si>
    <t>24" x 42" Glass Door Wall Diagonal Cabinet with Matching Interior - Maui - Polar White</t>
  </si>
  <si>
    <t>27" x 36" x 15" Glass Door Wall Diagonal Cabinet with Matching Interior - Catalina - Espresso</t>
  </si>
  <si>
    <t>27" x 36" x 15" Glass Door Wall Diagonal Cabinet with Matching Interior - Catalina - Pebble Grey</t>
  </si>
  <si>
    <t>27" x 36" x 15" Glass Door Wall Diagonal Cabinet with Matching Interior - Catalina - Sandstone</t>
  </si>
  <si>
    <t>27" x 36" x 15" Glass Door Wall Diagonal Cabinet with Matching Interior - Catalina - Slate</t>
  </si>
  <si>
    <t>27" x 36" x 15" Glass Door Wall Diagonal Cabinet with Matching Interior - Catalina - Polar White</t>
  </si>
  <si>
    <t>27" x 36" x 15" Glass Door Wall Diagonal Cabinet with Matching Interior - Maui - Slate</t>
  </si>
  <si>
    <t>27" x 42" x 15" Glass Door Wall Diagonal Cabinet with Matching Interior - Catalina - Espresso</t>
  </si>
  <si>
    <t>27" x 42" x 15" Glass Door Wall Diagonal Cabinet with Matching Interior - Catalina - Pebble Grey</t>
  </si>
  <si>
    <t>27" x 42" x 15" Glass Door Wall Diagonal Cabinet with Matching Interior - Catalina - Sandstone</t>
  </si>
  <si>
    <t>27" x 42" x 15" Glass Door Wall Diagonal Cabinet with Matching Interior - Catalina - Slate</t>
  </si>
  <si>
    <t>27" x 42" x 15" Glass Door Wall Diagonal Cabinet with Matching Interior - Catalina - Polar White</t>
  </si>
  <si>
    <t>27" x 42" x 15" Glass Door Wall Diagonal Cabinet with Matching Interior - Maui - Slate</t>
  </si>
  <si>
    <t>27" x 42" x 15" Glass Door Wall Diagonal Cabinet with Matching Interior - Maui - Polar White</t>
  </si>
  <si>
    <t>30" Wall Decorative End Panel - Catalina - Espresso</t>
  </si>
  <si>
    <t>30" Wall Decorative End Panel - Catalina - Pebble Grey</t>
  </si>
  <si>
    <t>30" Wall Decorative End Panel - Catalina - Sandstone</t>
  </si>
  <si>
    <t>30" Wall Decorative End Panel - Catalina - Slate</t>
  </si>
  <si>
    <t>30" Wall Decorative End Panel - Catalina - Unfinished</t>
  </si>
  <si>
    <t>30" Wall Decorative End Panel - Catalina - Polar White</t>
  </si>
  <si>
    <t>30" Wall Decorative End Panel - Hatteras - Espresso</t>
  </si>
  <si>
    <t>30" Wall Decorative End Panel - Hatteras - Pebble Grey</t>
  </si>
  <si>
    <t>30" Wall Decorative End Panel - Hatteras - Slate</t>
  </si>
  <si>
    <t>30" Wall Decorative End Panel - Hatteras - Polar White</t>
  </si>
  <si>
    <t>30" Wall Decorative End Panel - Maui - Slate</t>
  </si>
  <si>
    <t>30" Wall Decorative End Panel - Maui - Polar White</t>
  </si>
  <si>
    <t>36" Wall Decorative End Panel - Catalina - Espresso</t>
  </si>
  <si>
    <t>36" Wall Decorative End Panel - Catalina - Pebble Grey</t>
  </si>
  <si>
    <t>36" Wall Decorative End Panel - Catalina - Sandstone</t>
  </si>
  <si>
    <t>36" Wall Decorative End Panel - Catalina - Slate</t>
  </si>
  <si>
    <t>36" Wall Decorative End Panel - Catalina - Unfinished</t>
  </si>
  <si>
    <t>36" Wall Decorative End Panel - Catalina - Polar White</t>
  </si>
  <si>
    <t>36" Wall Decorative End Panel - Hatteras - Espresso</t>
  </si>
  <si>
    <t>36" Wall Decorative End Panel - Hatteras - Pebble Grey</t>
  </si>
  <si>
    <t>36" Wall Decorative End Panel - Hatteras - Slate</t>
  </si>
  <si>
    <t>36" Wall Decorative End Panel - Hatteras - Polar White</t>
  </si>
  <si>
    <t>36" Wall Decorative End Panel - Maui - Slate</t>
  </si>
  <si>
    <t>36" Wall Decorative End Panel - Maui - Polar White</t>
  </si>
  <si>
    <t>42" Wall Decorative End Panel - Catalina - Espresso</t>
  </si>
  <si>
    <t>42" Wall Decorative End Panel - Catalina - Pebble Grey</t>
  </si>
  <si>
    <t>42" Wall Decorative End Panel - Catalina - Sandstone</t>
  </si>
  <si>
    <t>42" Wall Decorative End Panel - Catalina - Slate</t>
  </si>
  <si>
    <t>42" Wall Decorative End Panel - Catalina - Unfinished</t>
  </si>
  <si>
    <t>42" Wall Decorative End Panel - Catalina - Polar White</t>
  </si>
  <si>
    <t>42" Wall Decorative End Panel - Hatteras - Espresso</t>
  </si>
  <si>
    <t>42" Wall Decorative End Panel - Hatteras - Pebble Grey</t>
  </si>
  <si>
    <t>42" Wall Decorative End Panel - Hatteras - Slate</t>
  </si>
  <si>
    <t>42" Wall Decorative End Panel - Hatteras - Polar White</t>
  </si>
  <si>
    <t>42" Wall Decorative End Panel - Maui - Slate</t>
  </si>
  <si>
    <t>42" Wall Decorative End Panel - Maui - Polar White</t>
  </si>
  <si>
    <t>12" x 42" Wall End Panel - Unfinished</t>
  </si>
  <si>
    <t>15" x 42" Wall End Panel - Unfinished</t>
  </si>
  <si>
    <t>OVD3384U</t>
  </si>
  <si>
    <t>OVD3390U</t>
  </si>
  <si>
    <t>OVD3396U</t>
  </si>
  <si>
    <t>OVD33D</t>
  </si>
  <si>
    <t>3.2.2026</t>
  </si>
  <si>
    <t>B12-CSW</t>
  </si>
  <si>
    <t>B12-CSG</t>
  </si>
  <si>
    <t>B12-CNB</t>
  </si>
  <si>
    <t>B15-CSW</t>
  </si>
  <si>
    <t>B15-CSG</t>
  </si>
  <si>
    <t>B15-CNB</t>
  </si>
  <si>
    <t>B18-CSW</t>
  </si>
  <si>
    <t>B18-CSG</t>
  </si>
  <si>
    <t>B18-CNB</t>
  </si>
  <si>
    <t>B21-CSW</t>
  </si>
  <si>
    <t>B21-CSG</t>
  </si>
  <si>
    <t>B21-CNB</t>
  </si>
  <si>
    <t>B24-CSW</t>
  </si>
  <si>
    <t>B24-CSG</t>
  </si>
  <si>
    <t>B24-CNB</t>
  </si>
  <si>
    <t>B27-CSW</t>
  </si>
  <si>
    <t>B27-CSG</t>
  </si>
  <si>
    <t>B27-CNB</t>
  </si>
  <si>
    <t>B30-CSW</t>
  </si>
  <si>
    <t>B30-CSG</t>
  </si>
  <si>
    <t>B30-CNB</t>
  </si>
  <si>
    <t>B33-CSW</t>
  </si>
  <si>
    <t>B33-CSG</t>
  </si>
  <si>
    <t>B33-CNB</t>
  </si>
  <si>
    <t>B36-CSW</t>
  </si>
  <si>
    <t>B36-CSG</t>
  </si>
  <si>
    <t>B36-CNB</t>
  </si>
  <si>
    <t>B39-CSW</t>
  </si>
  <si>
    <t>B42-CSW</t>
  </si>
  <si>
    <t>BBC39-42U-CSW</t>
  </si>
  <si>
    <t>BBC42-45U-CSW</t>
  </si>
  <si>
    <t>BBC45-48U-CSW</t>
  </si>
  <si>
    <t>BC33U-CSW</t>
  </si>
  <si>
    <t>BC36U-CSW</t>
  </si>
  <si>
    <t>BDEP24-CSW</t>
  </si>
  <si>
    <t>BDEP24-CSG</t>
  </si>
  <si>
    <t>BDEP24-CNB</t>
  </si>
  <si>
    <t>BEP24-SW</t>
  </si>
  <si>
    <t>BEP24-SG</t>
  </si>
  <si>
    <t>BEP24-NB</t>
  </si>
  <si>
    <t>BF3-SW</t>
  </si>
  <si>
    <t>BF6-SW</t>
  </si>
  <si>
    <t>BFH09-CSW</t>
  </si>
  <si>
    <t>BFH09-CSG</t>
  </si>
  <si>
    <t>BFH09-CNB</t>
  </si>
  <si>
    <t>BFH09NB-CSW</t>
  </si>
  <si>
    <t>BFH09NB-CSG</t>
  </si>
  <si>
    <t>BFH09NB-CNB</t>
  </si>
  <si>
    <t>BFH12-CSW</t>
  </si>
  <si>
    <t>BFH12-CSG</t>
  </si>
  <si>
    <t>BFH12-CNB</t>
  </si>
  <si>
    <t>BFH12NB-CSW</t>
  </si>
  <si>
    <t>BFH12NB-CSG</t>
  </si>
  <si>
    <t>BFH12NB-CNB</t>
  </si>
  <si>
    <t>BFH15-CSW</t>
  </si>
  <si>
    <t>BFH15-CSG</t>
  </si>
  <si>
    <t>BFH15-CNB</t>
  </si>
  <si>
    <t>BFH15NB-CSW</t>
  </si>
  <si>
    <t>BFH15NB-CSG</t>
  </si>
  <si>
    <t>BFH15NB-CNB</t>
  </si>
  <si>
    <t>BFH18-CSW</t>
  </si>
  <si>
    <t>BFH18-CSG</t>
  </si>
  <si>
    <t>BFH18-CNB</t>
  </si>
  <si>
    <t>BFH18NB-CSW</t>
  </si>
  <si>
    <t>BFH18NB-CSG</t>
  </si>
  <si>
    <t>BFH18NB-CNB</t>
  </si>
  <si>
    <t>BM8-SW</t>
  </si>
  <si>
    <t>BM8-SG</t>
  </si>
  <si>
    <t>BM8-NB</t>
  </si>
  <si>
    <t>BUNFOOT-SW</t>
  </si>
  <si>
    <t>CAB-DOORKIT-V2</t>
  </si>
  <si>
    <t>CM8-SW</t>
  </si>
  <si>
    <t>CMA8-SW</t>
  </si>
  <si>
    <t>CMC8-SW</t>
  </si>
  <si>
    <t>CMV8-SW</t>
  </si>
  <si>
    <t>CORBEL-B-SW</t>
  </si>
  <si>
    <t>CORBEL-LS-SW</t>
  </si>
  <si>
    <t>CORBEL-S-SW</t>
  </si>
  <si>
    <t>DB12-3-CSW</t>
  </si>
  <si>
    <t>DB15-3-CSW</t>
  </si>
  <si>
    <t>DB15-3-CSG</t>
  </si>
  <si>
    <t>DB15-3-CNB</t>
  </si>
  <si>
    <t>DB18-3-CSW</t>
  </si>
  <si>
    <t>DB18-3-CSG</t>
  </si>
  <si>
    <t>DB18-3-CNB</t>
  </si>
  <si>
    <t>DB21-3-CSW</t>
  </si>
  <si>
    <t>DB21-3-CSG</t>
  </si>
  <si>
    <t>DB21-3-CNB</t>
  </si>
  <si>
    <t>DB24-3-CSW</t>
  </si>
  <si>
    <t>DB24-3-CSG</t>
  </si>
  <si>
    <t>DB24-3-CNB</t>
  </si>
  <si>
    <t>DB30-2-CSW</t>
  </si>
  <si>
    <t>DB30-3-CSW</t>
  </si>
  <si>
    <t>DB30-3-CSG</t>
  </si>
  <si>
    <t>DB30-3-CNB</t>
  </si>
  <si>
    <t>DB36-2-CSW</t>
  </si>
  <si>
    <t>DB36-3-CSW</t>
  </si>
  <si>
    <t>DB36-3-CSG</t>
  </si>
  <si>
    <t>DB36-3-CNB</t>
  </si>
  <si>
    <t>DECOLEG-SW</t>
  </si>
  <si>
    <t>DM8-SW</t>
  </si>
  <si>
    <t>DWEP1.5-SW</t>
  </si>
  <si>
    <t>DWEP1.5-SG</t>
  </si>
  <si>
    <t>DWEP1.5-NB</t>
  </si>
  <si>
    <t>DWEP3-SW</t>
  </si>
  <si>
    <t>DWEP3-SG</t>
  </si>
  <si>
    <t>DWEP3-NB</t>
  </si>
  <si>
    <t>DWEP6-SW</t>
  </si>
  <si>
    <t>DWEP6-SG</t>
  </si>
  <si>
    <t>DWEP6-NB</t>
  </si>
  <si>
    <t>F330-SW</t>
  </si>
  <si>
    <t>F330-SG</t>
  </si>
  <si>
    <t>F330-NB</t>
  </si>
  <si>
    <t>F342-SW</t>
  </si>
  <si>
    <t>F396-SW</t>
  </si>
  <si>
    <t>F630-SW</t>
  </si>
  <si>
    <t>F630-SG</t>
  </si>
  <si>
    <t>F630-NB</t>
  </si>
  <si>
    <t>F642-SW</t>
  </si>
  <si>
    <t>F696-SW</t>
  </si>
  <si>
    <t>FB8-SW</t>
  </si>
  <si>
    <t>FB8-SG</t>
  </si>
  <si>
    <t>FB8-NB</t>
  </si>
  <si>
    <t>FF330-SW</t>
  </si>
  <si>
    <t>FF336-SW</t>
  </si>
  <si>
    <t>FF342-SW</t>
  </si>
  <si>
    <t>FF396-SW</t>
  </si>
  <si>
    <t>FO330-SW</t>
  </si>
  <si>
    <t>FO336-SW</t>
  </si>
  <si>
    <t>FO342-SW</t>
  </si>
  <si>
    <t>FO396-SW</t>
  </si>
  <si>
    <t>FO630-SW</t>
  </si>
  <si>
    <t>FO636-SW</t>
  </si>
  <si>
    <t>FO642-SW</t>
  </si>
  <si>
    <t>HBUNFOOT-SW</t>
  </si>
  <si>
    <t>HTFOOT-SW</t>
  </si>
  <si>
    <t>ICM8-SW</t>
  </si>
  <si>
    <t>ICM8-SG</t>
  </si>
  <si>
    <t>ICM8-NB</t>
  </si>
  <si>
    <t>KD30-CSW</t>
  </si>
  <si>
    <t>LRB8-SW</t>
  </si>
  <si>
    <t>LRD8-SW</t>
  </si>
  <si>
    <t>LRS8-SW</t>
  </si>
  <si>
    <t>MWB30-CSW</t>
  </si>
  <si>
    <t>MWB30-CSG</t>
  </si>
  <si>
    <t>MWB30-CNB</t>
  </si>
  <si>
    <t>MWC3018-SW</t>
  </si>
  <si>
    <t>MWC3036-CSW</t>
  </si>
  <si>
    <t>OCM8-135-SW</t>
  </si>
  <si>
    <t>OCM8-SW</t>
  </si>
  <si>
    <t>OCM8-SG</t>
  </si>
  <si>
    <t>OCM8-NB</t>
  </si>
  <si>
    <t>ORG36-SW</t>
  </si>
  <si>
    <t>OVD3384U-CES</t>
  </si>
  <si>
    <t>OVD3384U-CGR</t>
  </si>
  <si>
    <t>OVD3384U-CSD</t>
  </si>
  <si>
    <t>OVD3384U-CSL</t>
  </si>
  <si>
    <t>OVD3384U-CWH</t>
  </si>
  <si>
    <t>OVD3384U-CSW</t>
  </si>
  <si>
    <t>OVD3384U-HES</t>
  </si>
  <si>
    <t>OVD3384U-HGR</t>
  </si>
  <si>
    <t>OVD3384U-HSL</t>
  </si>
  <si>
    <t>OVD3384U-HWH</t>
  </si>
  <si>
    <t>OVD3384U-MSL</t>
  </si>
  <si>
    <t>OVD3384U-MWH</t>
  </si>
  <si>
    <t>OVD3390U-CES</t>
  </si>
  <si>
    <t>OVD3390U-CGR</t>
  </si>
  <si>
    <t>OVD3390U-CSD</t>
  </si>
  <si>
    <t>OVD3390U-CSL</t>
  </si>
  <si>
    <t>OVD3390U-CWH</t>
  </si>
  <si>
    <t>OVD3390U-CSW</t>
  </si>
  <si>
    <t>OVD3390U-HES</t>
  </si>
  <si>
    <t>OVD3390U-HGR</t>
  </si>
  <si>
    <t>OVD3390U-HSL</t>
  </si>
  <si>
    <t>OVD3390U-HWH</t>
  </si>
  <si>
    <t>OVD3390U-MSL</t>
  </si>
  <si>
    <t>OVD3390U-MWH</t>
  </si>
  <si>
    <t>OVD3396U-CES</t>
  </si>
  <si>
    <t>OVD3396U-CGR</t>
  </si>
  <si>
    <t>OVD3396U-CSD</t>
  </si>
  <si>
    <t>OVD3396U-CSL</t>
  </si>
  <si>
    <t>OVD3396U-CWH</t>
  </si>
  <si>
    <t>OVD3396U-CSW</t>
  </si>
  <si>
    <t>OVD3396U-HES</t>
  </si>
  <si>
    <t>OVD3396U-HGR</t>
  </si>
  <si>
    <t>OVD3396U-HSL</t>
  </si>
  <si>
    <t>OVD3396U-HWH</t>
  </si>
  <si>
    <t>OVD3396U-MSL</t>
  </si>
  <si>
    <t>OVD3396U-MWH</t>
  </si>
  <si>
    <t>OVD33P-SW</t>
  </si>
  <si>
    <t>OVD33D-CES</t>
  </si>
  <si>
    <t>OVD33D-CGR</t>
  </si>
  <si>
    <t>OVD33D-CSD</t>
  </si>
  <si>
    <t>OVD33D-CSL</t>
  </si>
  <si>
    <t>OVD33D-CWH</t>
  </si>
  <si>
    <t>OVD33D-CSW</t>
  </si>
  <si>
    <t>OVD33D-HES</t>
  </si>
  <si>
    <t>OVD33D-HGR</t>
  </si>
  <si>
    <t>OVD33D-HSL</t>
  </si>
  <si>
    <t>OVD33D-HWH</t>
  </si>
  <si>
    <t>OVD33D-MSL</t>
  </si>
  <si>
    <t>OVD33D-MWH</t>
  </si>
  <si>
    <t>PBBH4896-SW</t>
  </si>
  <si>
    <t>PH3696-SW</t>
  </si>
  <si>
    <t>PH3696-SG</t>
  </si>
  <si>
    <t>PH3696-NB</t>
  </si>
  <si>
    <t>PR3015-SW</t>
  </si>
  <si>
    <t>PV3648-SW</t>
  </si>
  <si>
    <t>PV4896-SW</t>
  </si>
  <si>
    <t>QR8-SW</t>
  </si>
  <si>
    <t>QR8-SG</t>
  </si>
  <si>
    <t>QR8-NB</t>
  </si>
  <si>
    <t>REP24-.75-SW</t>
  </si>
  <si>
    <t>REP24-1.5-SW</t>
  </si>
  <si>
    <t>REP30-.75-SW</t>
  </si>
  <si>
    <t>REP30-1.5-SW</t>
  </si>
  <si>
    <t>RM8-SW</t>
  </si>
  <si>
    <t>SAMB15-CSW</t>
  </si>
  <si>
    <t>SAMD-CSW</t>
  </si>
  <si>
    <t>SAMD-CSG</t>
  </si>
  <si>
    <t>SAMD-CNB</t>
  </si>
  <si>
    <t>SAMMB-CSW</t>
  </si>
  <si>
    <t>SB30-CSW</t>
  </si>
  <si>
    <t>SB33-CSW</t>
  </si>
  <si>
    <t>SB36-CSW</t>
  </si>
  <si>
    <t>SB36-CSG</t>
  </si>
  <si>
    <t>SB36-CNB</t>
  </si>
  <si>
    <t>SB39-CSW</t>
  </si>
  <si>
    <t>SBF36-CSW</t>
  </si>
  <si>
    <t>SBF39-CSW</t>
  </si>
  <si>
    <t>SCM8-SW</t>
  </si>
  <si>
    <t>SCM8-SG</t>
  </si>
  <si>
    <t>SCM8-NB</t>
  </si>
  <si>
    <t>SDECOLEG-SW</t>
  </si>
  <si>
    <t>SFCD42-CSW</t>
  </si>
  <si>
    <t>SHM8-SW</t>
  </si>
  <si>
    <t>SHM8-SG</t>
  </si>
  <si>
    <t>SHM8-NB</t>
  </si>
  <si>
    <t>TEP96-SW</t>
  </si>
  <si>
    <t>TFOOT-SW</t>
  </si>
  <si>
    <t>TKC8-SW</t>
  </si>
  <si>
    <t>TKC8-SG</t>
  </si>
  <si>
    <t>TKC8-NB</t>
  </si>
  <si>
    <t>TUKITS-SW</t>
  </si>
  <si>
    <t>TUKITS-SG</t>
  </si>
  <si>
    <t>TUKITS-NB</t>
  </si>
  <si>
    <t>TUPEN-SW</t>
  </si>
  <si>
    <t>TUPEN-SG</t>
  </si>
  <si>
    <t>TUPEN-NB</t>
  </si>
  <si>
    <t>TUPSTICK-SW</t>
  </si>
  <si>
    <t>TUPSTICK-SG</t>
  </si>
  <si>
    <t>TUPSTICK-NB</t>
  </si>
  <si>
    <t>UP1884-CSW</t>
  </si>
  <si>
    <t>UP1890-CSW</t>
  </si>
  <si>
    <t>UP1896-CSW</t>
  </si>
  <si>
    <t>UP2484-CSW</t>
  </si>
  <si>
    <t>UP2490-CSW</t>
  </si>
  <si>
    <t>UP2496-CSW</t>
  </si>
  <si>
    <t>UP3084-CSW</t>
  </si>
  <si>
    <t>UP3090-CSW</t>
  </si>
  <si>
    <t>UP3096-CSW</t>
  </si>
  <si>
    <t>VAR36-SW</t>
  </si>
  <si>
    <t>VAR48-SW</t>
  </si>
  <si>
    <t>VB12-CSW</t>
  </si>
  <si>
    <t>VB15-CSW</t>
  </si>
  <si>
    <t>VB18-CSW</t>
  </si>
  <si>
    <t>VBTD36-CSW</t>
  </si>
  <si>
    <t>VBTD42-CSW</t>
  </si>
  <si>
    <t>VBTD48-CSW</t>
  </si>
  <si>
    <t>VCDB60-3-CSW</t>
  </si>
  <si>
    <t>VCDB60-6-CSW</t>
  </si>
  <si>
    <t>VDB12-3-CSW</t>
  </si>
  <si>
    <t>VDB15-3-CSW</t>
  </si>
  <si>
    <t>VDB18-3-CSW</t>
  </si>
  <si>
    <t>VDB21-3-CSW</t>
  </si>
  <si>
    <t>VFH12-CSW</t>
  </si>
  <si>
    <t>VL1584-CSW</t>
  </si>
  <si>
    <t>VL1884-CSW</t>
  </si>
  <si>
    <t>VL2484-CSW</t>
  </si>
  <si>
    <t>VSB24-CSW</t>
  </si>
  <si>
    <t>VSB27-CSW</t>
  </si>
  <si>
    <t>VSB30-CSW</t>
  </si>
  <si>
    <t>VSB33-CSW</t>
  </si>
  <si>
    <t>VSB36-CSW</t>
  </si>
  <si>
    <t>VSB42-CSW</t>
  </si>
  <si>
    <t>VSB48-CSW</t>
  </si>
  <si>
    <t>VSDB30L-CWH</t>
  </si>
  <si>
    <t>VSDB30R-CWH</t>
  </si>
  <si>
    <t>VSDB30L-CGR</t>
  </si>
  <si>
    <t>VSDB30R-CGR</t>
  </si>
  <si>
    <t>VSDB30L-CES</t>
  </si>
  <si>
    <t>VSDB30R-CES</t>
  </si>
  <si>
    <t>VSDB30L-CSL</t>
  </si>
  <si>
    <t>VSDB30R-CSL</t>
  </si>
  <si>
    <t>VSDB30L-CSD</t>
  </si>
  <si>
    <t>VSDB30R-CSD</t>
  </si>
  <si>
    <t>VSDB30L-CSW</t>
  </si>
  <si>
    <t>VSDB30R-CSW</t>
  </si>
  <si>
    <t>VSDB30L-HWH</t>
  </si>
  <si>
    <t>VSDB30R-HWH</t>
  </si>
  <si>
    <t>VSDB30L-HGR</t>
  </si>
  <si>
    <t>VSDB30R-HGR</t>
  </si>
  <si>
    <t>VSDB30L-HES</t>
  </si>
  <si>
    <t>VSDB30R-HES</t>
  </si>
  <si>
    <t>VSDB30L-HSL</t>
  </si>
  <si>
    <t>VSDB30R-HSL</t>
  </si>
  <si>
    <t>VSDB30L-MWH</t>
  </si>
  <si>
    <t>VSDB30R-MWH</t>
  </si>
  <si>
    <t>VSDB30L-MSL</t>
  </si>
  <si>
    <t>VSDB30R-MSL</t>
  </si>
  <si>
    <t>VSDB36L-CWH</t>
  </si>
  <si>
    <t>VSDB36R-CWH</t>
  </si>
  <si>
    <t>VSDB36L-CGR</t>
  </si>
  <si>
    <t>VSDB36R-CGR</t>
  </si>
  <si>
    <t>VSDB36L-CES</t>
  </si>
  <si>
    <t>VSDB36R-CES</t>
  </si>
  <si>
    <t>VSDB36L-CSL</t>
  </si>
  <si>
    <t>VSDB36R-CSL</t>
  </si>
  <si>
    <t>VSDB36L-CSD</t>
  </si>
  <si>
    <t>VSDB36R-CSD</t>
  </si>
  <si>
    <t>VSDB36L-CSW</t>
  </si>
  <si>
    <t>VSDB36R-CSW</t>
  </si>
  <si>
    <t>VSDB36L-HWH</t>
  </si>
  <si>
    <t>VSDB36R-HWH</t>
  </si>
  <si>
    <t>VSDB36L-HGR</t>
  </si>
  <si>
    <t>VSDB36R-HGR</t>
  </si>
  <si>
    <t>VSDB36L-HES</t>
  </si>
  <si>
    <t>VSDB36R-HES</t>
  </si>
  <si>
    <t>VSDB36L-HSL</t>
  </si>
  <si>
    <t>VSDB36R-HSL</t>
  </si>
  <si>
    <t>VSDB36L-MWH</t>
  </si>
  <si>
    <t>VSDB36R-MWH</t>
  </si>
  <si>
    <t>VSDB36L-MSL</t>
  </si>
  <si>
    <t>VSDB36R-MSL</t>
  </si>
  <si>
    <t>VSC48-SW</t>
  </si>
  <si>
    <t>VTRIMKIT-SW</t>
  </si>
  <si>
    <t>W0930-CSW</t>
  </si>
  <si>
    <t>W0936-CSW</t>
  </si>
  <si>
    <t>W0942-CSW</t>
  </si>
  <si>
    <t>W1230-CSW</t>
  </si>
  <si>
    <t>W1236-CSW</t>
  </si>
  <si>
    <t>W1242-CSW</t>
  </si>
  <si>
    <t>W1530-CSW</t>
  </si>
  <si>
    <t>W1530MI-CSW</t>
  </si>
  <si>
    <t>W1536-CSW</t>
  </si>
  <si>
    <t>W1536MI-CSW</t>
  </si>
  <si>
    <t>W1542-CSW</t>
  </si>
  <si>
    <t>W1542MI-CSW</t>
  </si>
  <si>
    <t>W1830-CSW</t>
  </si>
  <si>
    <t>W1830MI-CSW</t>
  </si>
  <si>
    <t>W1836-CSW</t>
  </si>
  <si>
    <t>W1836MI-CSW</t>
  </si>
  <si>
    <t>W1842-CSW</t>
  </si>
  <si>
    <t>W1842MI-CSW</t>
  </si>
  <si>
    <t>W2118-CSW</t>
  </si>
  <si>
    <t>W2130-CSW</t>
  </si>
  <si>
    <t>W2136-CSW</t>
  </si>
  <si>
    <t>W2142-CSW</t>
  </si>
  <si>
    <t>W2418-CSW</t>
  </si>
  <si>
    <t>W2430-CSW</t>
  </si>
  <si>
    <t>W2436-CSW</t>
  </si>
  <si>
    <t>W2442-CSW</t>
  </si>
  <si>
    <t>W2730-CSW</t>
  </si>
  <si>
    <t>W2736-CSW</t>
  </si>
  <si>
    <t>W2742-CSW</t>
  </si>
  <si>
    <t>W3012-CSW</t>
  </si>
  <si>
    <t>W3015-CSW</t>
  </si>
  <si>
    <t>W3018-CSW</t>
  </si>
  <si>
    <t>W3024-CSW</t>
  </si>
  <si>
    <t>W3030-CSW</t>
  </si>
  <si>
    <t>W3030MI-CSW</t>
  </si>
  <si>
    <t>W3036-CSW</t>
  </si>
  <si>
    <t>W3036MI-CSW</t>
  </si>
  <si>
    <t>W3042-CSW</t>
  </si>
  <si>
    <t>W3042MI-CSW</t>
  </si>
  <si>
    <t>W3312-CSW</t>
  </si>
  <si>
    <t>W3315-CSW</t>
  </si>
  <si>
    <t>W3318-CSW</t>
  </si>
  <si>
    <t>W3324-CSW</t>
  </si>
  <si>
    <t>W3330-CSW</t>
  </si>
  <si>
    <t>W3336-CSW</t>
  </si>
  <si>
    <t>W3342-CSW</t>
  </si>
  <si>
    <t>W3615-CSW</t>
  </si>
  <si>
    <t>W361824-CSW</t>
  </si>
  <si>
    <t>W3618-CSW</t>
  </si>
  <si>
    <t>W362424-CSW</t>
  </si>
  <si>
    <t>W3624-CSW</t>
  </si>
  <si>
    <t>W3630-CSW</t>
  </si>
  <si>
    <t>W3630MI-CSW</t>
  </si>
  <si>
    <t>W3636-CSW</t>
  </si>
  <si>
    <t>W3636MI-CSW</t>
  </si>
  <si>
    <t>W3642-CSW</t>
  </si>
  <si>
    <t>W3642MI-CSW</t>
  </si>
  <si>
    <t>W3912-CSW</t>
  </si>
  <si>
    <t>W3915-CSW</t>
  </si>
  <si>
    <t>W391824-CSW</t>
  </si>
  <si>
    <t>W3918-CSW</t>
  </si>
  <si>
    <t>W392424-CSW</t>
  </si>
  <si>
    <t>W3924-CSW</t>
  </si>
  <si>
    <t>W3930-CSW</t>
  </si>
  <si>
    <t>W3936-CSW</t>
  </si>
  <si>
    <t>W3942-CSW</t>
  </si>
  <si>
    <t>W4230-CSW</t>
  </si>
  <si>
    <t>W4236-CSW</t>
  </si>
  <si>
    <t>W4242-CSW</t>
  </si>
  <si>
    <t>WBC30-3330U-CSW</t>
  </si>
  <si>
    <t>WBC30-3336U-CSW</t>
  </si>
  <si>
    <t>WBC30-3342U-CSW</t>
  </si>
  <si>
    <t>WDC2430-CSW</t>
  </si>
  <si>
    <t>WDC2430MI-CSW</t>
  </si>
  <si>
    <t>WDC2436-CSW</t>
  </si>
  <si>
    <t>WDC2436MI-CSW</t>
  </si>
  <si>
    <t>WDC2442-CSW</t>
  </si>
  <si>
    <t>WDC2442MI-CSW</t>
  </si>
  <si>
    <t>WDC273615-CSW</t>
  </si>
  <si>
    <t>WDC273615MI-CSW</t>
  </si>
  <si>
    <t>WDC274215-CSW</t>
  </si>
  <si>
    <t>WDC274215MI-CSW</t>
  </si>
  <si>
    <t>WDEP1230-CSW</t>
  </si>
  <si>
    <t>WDEP1236-CSW</t>
  </si>
  <si>
    <t>WDEP1242-CSW</t>
  </si>
  <si>
    <t>WEC1230-CSW</t>
  </si>
  <si>
    <t>WEC1236-CSW</t>
  </si>
  <si>
    <t>WEC1242-CSW</t>
  </si>
  <si>
    <t>WEP1242-SW</t>
  </si>
  <si>
    <t>WEP1542-SW</t>
  </si>
  <si>
    <t>WR3015-SW</t>
  </si>
  <si>
    <t>RF-SWKIT-ESP</t>
  </si>
  <si>
    <t>RF-SWKIT-NB</t>
  </si>
  <si>
    <t>RF-SWKIT-PGRY</t>
  </si>
  <si>
    <t>RF-SWKIT-PWH</t>
  </si>
  <si>
    <t>RF-SWKIT-SD</t>
  </si>
  <si>
    <t>RF-SWKIT-SG</t>
  </si>
  <si>
    <t>RF-SWKIT-SL</t>
  </si>
  <si>
    <t>RF-SWKIT-SW</t>
  </si>
  <si>
    <t>RF-SWKIT-UF</t>
  </si>
  <si>
    <t>RF-SWKIT-CARDS</t>
  </si>
  <si>
    <t>BX-SAM-MLD-SL</t>
  </si>
  <si>
    <t>CAB-SWATCHKIT</t>
  </si>
  <si>
    <t>RF-SWKIT</t>
  </si>
  <si>
    <t>VSDB30L</t>
  </si>
  <si>
    <t>VSDB30R</t>
  </si>
  <si>
    <t>VSDB36L</t>
  </si>
  <si>
    <t>VSDB36R</t>
  </si>
  <si>
    <t>12" Base Cabinet - Catalina - Nautical</t>
  </si>
  <si>
    <t>12" Base Cabinet - Catalina - Sage</t>
  </si>
  <si>
    <t>12" Base Cabinet - Catalina - Shell</t>
  </si>
  <si>
    <t>15" Base Cabinet - Catalina - Nautical</t>
  </si>
  <si>
    <t>15" Base Cabinet - Catalina - Sage</t>
  </si>
  <si>
    <t>15" Base Cabinet - Catalina - Shell</t>
  </si>
  <si>
    <t>18" Base Cabinet - Catalina - Nautical</t>
  </si>
  <si>
    <t>18" Base Cabinet - Catalina - Sage</t>
  </si>
  <si>
    <t>18" Base Cabinet - Catalina - Shell</t>
  </si>
  <si>
    <t>21" Base Cabinet - Catalina - Nautical</t>
  </si>
  <si>
    <t>21" Base Cabinet - Catalina - Sage</t>
  </si>
  <si>
    <t>21" Base Cabinet - Catalina - Shell</t>
  </si>
  <si>
    <t>24" Base Cabinet - Catalina - Nautical</t>
  </si>
  <si>
    <t>24" Base Cabinet - Catalina - Sage</t>
  </si>
  <si>
    <t>24" Base Cabinet - Catalina - Shell</t>
  </si>
  <si>
    <t>27" Base Cabinet - Catalina - Nautical</t>
  </si>
  <si>
    <t>27" Base Cabinet - Catalina - Sage</t>
  </si>
  <si>
    <t>27" Base Cabinet - Catalina - Shell</t>
  </si>
  <si>
    <t>30" Base Cabinet - Catalina - Nautical</t>
  </si>
  <si>
    <t>30" Base Cabinet - Catalina - Sage</t>
  </si>
  <si>
    <t>30" Base Cabinet - Catalina - Shell</t>
  </si>
  <si>
    <t>33" Base Cabinet - Catalina - Nautical</t>
  </si>
  <si>
    <t>33" Base Cabinet - Catalina - Sage</t>
  </si>
  <si>
    <t>33" Base Cabinet - Catalina - Shell</t>
  </si>
  <si>
    <t>36" Base Cabinet - Catalina - Nautical</t>
  </si>
  <si>
    <t>36" Base Cabinet - Catalina - Sage</t>
  </si>
  <si>
    <t>36" Base Cabinet - Catalina - Shell</t>
  </si>
  <si>
    <t>39" Base Cabinet - Catalina - Shell</t>
  </si>
  <si>
    <t>42" Base Cabinet - Catalina - Shell</t>
  </si>
  <si>
    <t>39"- 42" Universal Blind Base Cabinet - Catalina - Shell</t>
  </si>
  <si>
    <t>42"- 45" Universal Blind Base Cabinet - Catalina - Shell</t>
  </si>
  <si>
    <t>45"- 48" Universal Blind Base Cabinet - Catalina - Shell</t>
  </si>
  <si>
    <t>33" Universal Base Corner Cabinet - Catalina - Shell</t>
  </si>
  <si>
    <t>36" Universal Base Corner Cabinet - Catalina - Shell</t>
  </si>
  <si>
    <t>Base Decorative End Panel - Catalina Nautical</t>
  </si>
  <si>
    <t>Base Decorative End Panel - Catalina Sage</t>
  </si>
  <si>
    <t>Base Decorative End Panel - Catalina Shell</t>
  </si>
  <si>
    <t>24" Base End Panel - Nautical</t>
  </si>
  <si>
    <t>24" Base End Panel - Sage</t>
  </si>
  <si>
    <t>24" Base End Panel - Shell</t>
  </si>
  <si>
    <t>3" Base Filler - Shell</t>
  </si>
  <si>
    <t>6" Base Filler - Shell</t>
  </si>
  <si>
    <t>9" Base Full Height Cabinet - Catalina - Nautical</t>
  </si>
  <si>
    <t>9" Base Full Height Cabinet - Catalina - Sage</t>
  </si>
  <si>
    <t>9" Base Full Height Cabinet - Catalina - Shell</t>
  </si>
  <si>
    <t>No Bore Door - Catalina - Nautical</t>
  </si>
  <si>
    <t>No Bore Door - Catalina - Sage</t>
  </si>
  <si>
    <t>No Bore Door - Catalina - Shell</t>
  </si>
  <si>
    <t>12" Base Full Height Cabinet - Catalina - Nautical</t>
  </si>
  <si>
    <t>12" Base Full Height Cabinet - Catalina - Sage</t>
  </si>
  <si>
    <t>12" Base Full Height Cabinet - Catalina - Shell</t>
  </si>
  <si>
    <t>15" Base Full Height Cabinet - Catalina - Nautical</t>
  </si>
  <si>
    <t>15" Base Full Height Cabinet - Catalina - Sage</t>
  </si>
  <si>
    <t>15" Base Full Height Cabinet - Catalina - Shell</t>
  </si>
  <si>
    <t>18" Base Full Height Cabinet - Catalina - Nautical</t>
  </si>
  <si>
    <t>18" Base Full Height Cabinet - Catalina - Sage</t>
  </si>
  <si>
    <t>18" Base Full Height Cabinet - Catalina - Shell</t>
  </si>
  <si>
    <t>96" Batten Molding - Nautical</t>
  </si>
  <si>
    <t>96" Batten Molding - Sage</t>
  </si>
  <si>
    <t>96" Batten Molding - Shell</t>
  </si>
  <si>
    <t>Bunn Foot - Shell</t>
  </si>
  <si>
    <t>NorthPoint Cabinetry Moulding Box</t>
  </si>
  <si>
    <t>NorthPoint Cabinetry Swatch Kit</t>
  </si>
  <si>
    <t>96" Crown Molding - Shell</t>
  </si>
  <si>
    <t>96" Angled Crown Molding - Shell</t>
  </si>
  <si>
    <t>96" Classic Crown Molding - Shell</t>
  </si>
  <si>
    <t>96" Cove Crown Molding - Shell</t>
  </si>
  <si>
    <t>Basic Corbel - Shell</t>
  </si>
  <si>
    <t>Large Classic Scroll Corbel - Shell</t>
  </si>
  <si>
    <t>Classic Scroll Corbel - Shell</t>
  </si>
  <si>
    <t>12" Three Drawer Base Cabinet - Catalina - Shell</t>
  </si>
  <si>
    <t>15" Three Drawer Base Cabinet - Catalina - Nautical</t>
  </si>
  <si>
    <t>15" Three Drawer Base Cabinet - Catalina - Sage</t>
  </si>
  <si>
    <t>15" Three Drawer Base Cabinet - Catalina - Shell</t>
  </si>
  <si>
    <t>18" Three Drawer Base Cabinet - Catalina - Nautical</t>
  </si>
  <si>
    <t>18" Three Drawer Base Cabinet - Catalina - Sage</t>
  </si>
  <si>
    <t>18" Three Drawer Base Cabinet - Catalina - Shell</t>
  </si>
  <si>
    <t>21" Three Drawer Base Cabinet - Catalina - Nautical</t>
  </si>
  <si>
    <t>21" Three Drawer Base Cabinet - Catalina - Sage</t>
  </si>
  <si>
    <t>21" Three Drawer Base Cabinet - Catalina - Shell</t>
  </si>
  <si>
    <t>24" Three Drawer Base Cabinet - Catalina - Nautical</t>
  </si>
  <si>
    <t>24" Three Drawer Base Cabinet - Catalina - Sage</t>
  </si>
  <si>
    <t>24" Three Drawer Base Cabinet - Catalina - Shell</t>
  </si>
  <si>
    <t>30" Two Drawer Base Cabinet - Catalina - Shell</t>
  </si>
  <si>
    <t>30" Three Drawer Base Cabinet - Catalina - Nautical</t>
  </si>
  <si>
    <t>30" Three Drawer Base Cabinet - Catalina - Sage</t>
  </si>
  <si>
    <t>30" Three Drawer Base Cabinet - Catalina - Shell</t>
  </si>
  <si>
    <t>36" Two Drawer Base Cabinet - Catalina - Shell</t>
  </si>
  <si>
    <t>36" Three Drawer Base Cabinet  - Catalina - Nautical</t>
  </si>
  <si>
    <t>36" Three Drawer Base Cabinet  - Catalina - Sage</t>
  </si>
  <si>
    <t>36" Three Drawer Base Cabinet  - Catalina - Shell</t>
  </si>
  <si>
    <t>Decorative Leg - Shell</t>
  </si>
  <si>
    <t>96" Dentil Molding - Shell</t>
  </si>
  <si>
    <t>1-1/2" Dishwasher End Panel - Nautical</t>
  </si>
  <si>
    <t>1-1/2" Dishwasher End Panel - Sage</t>
  </si>
  <si>
    <t>1-1/2" Dishwasher End Panel - Shell</t>
  </si>
  <si>
    <t>3" Dishwasher End Panel - Nautical</t>
  </si>
  <si>
    <t>3" Dishwasher End Panel - Sage</t>
  </si>
  <si>
    <t>3" Dishwasher End Panel - Shell</t>
  </si>
  <si>
    <t>6" Dishwasher End Panel - Nautical</t>
  </si>
  <si>
    <t>6" Dishwasher End Panel - Polar White</t>
  </si>
  <si>
    <t>6" Dishwasher End Panel - Sandstone</t>
  </si>
  <si>
    <t>6" Dishwasher End Panel - Sage</t>
  </si>
  <si>
    <t>6" Dishwasher End Panel - Slate</t>
  </si>
  <si>
    <t>6" Dishwasher End Panel - Shell</t>
  </si>
  <si>
    <t>3" x 30" Filler - Nautical</t>
  </si>
  <si>
    <t>3" x 30" Filler - Sage</t>
  </si>
  <si>
    <t>3" x 30" Filler - Shell</t>
  </si>
  <si>
    <t>3" x 42" Filler - Shell</t>
  </si>
  <si>
    <t>3" x 96" Filler - Shell</t>
  </si>
  <si>
    <t>6" x 30" Filler - Nautical</t>
  </si>
  <si>
    <t>6" x 30" Filler - Sage</t>
  </si>
  <si>
    <t>6" x 30" Filler - Shell</t>
  </si>
  <si>
    <t>6" x 42" Filler - Shell</t>
  </si>
  <si>
    <t>6" x 96" Filler - Shell</t>
  </si>
  <si>
    <t>96" Furniture Base - Nautical</t>
  </si>
  <si>
    <t>96" Furniture Base - Sage</t>
  </si>
  <si>
    <t>96" Furniture Base - Shell</t>
  </si>
  <si>
    <t>3" x 30" Fluted Filler - Shell</t>
  </si>
  <si>
    <t>3" x 36" Fluted Filler - Shell</t>
  </si>
  <si>
    <t>3" x 42" Fluted Filler - Shell</t>
  </si>
  <si>
    <t>3" x 96" Fluted Filler - Shell</t>
  </si>
  <si>
    <t>3" x 30" Filler Overlay - Shell</t>
  </si>
  <si>
    <t>3" x 36" Filler Overlay - Shell</t>
  </si>
  <si>
    <t>3" x 42" Filler Overlay - Shell</t>
  </si>
  <si>
    <t>3" x 96" Filler Overlay - Shell</t>
  </si>
  <si>
    <t>6" x 30" Filler Overlay - Shell</t>
  </si>
  <si>
    <t>6" x 36" Filler Overlay - Shell</t>
  </si>
  <si>
    <t>6" x 42" Filler Overlay - Shell</t>
  </si>
  <si>
    <t>Half Bunn - Split Vertically - Shell</t>
  </si>
  <si>
    <t>Half Tapered Foot - Split Vertically - Shell</t>
  </si>
  <si>
    <t>96" Inside Corner Molding - Nautical</t>
  </si>
  <si>
    <t>96" Inside Corner Molding - Sage</t>
  </si>
  <si>
    <t>96" Inside Corner Molding - Shell</t>
  </si>
  <si>
    <t>30" Knee Drawer - Catalina - Shell</t>
  </si>
  <si>
    <t>96" Bull Nose Light Rail - Shell</t>
  </si>
  <si>
    <t>96" Decorative Light Rail - Shell</t>
  </si>
  <si>
    <t>96" Standard Light Rail - Shell</t>
  </si>
  <si>
    <t>30" Microwave Base Cabinet - Catalina - Nautical</t>
  </si>
  <si>
    <t>30" Microwave Base Cabinet - Catalina - Sage</t>
  </si>
  <si>
    <t>30" Microwave Base Cabinet - Catalina - Shell</t>
  </si>
  <si>
    <t>30" x 18" Microwave Wall Cabinet - Shell</t>
  </si>
  <si>
    <t>30" x 36" Microwave Wall Cabinet - Catalina - Shell</t>
  </si>
  <si>
    <t>96" Outside Corner Molding - 135 Degree Angle - Shell</t>
  </si>
  <si>
    <t>96" Outside Corner Molding - Nautical</t>
  </si>
  <si>
    <t>96" Outside Corner Molding - Sage</t>
  </si>
  <si>
    <t>96" Outside Corner Molding - Shell</t>
  </si>
  <si>
    <t>36" Slotted Organizer - Shell</t>
  </si>
  <si>
    <t>33" x 84" Universal Oven Cabinet - Catalina - Espresso</t>
  </si>
  <si>
    <t>33" x 84" Universal Oven Cabinet - Catalina - Pebble Grey</t>
  </si>
  <si>
    <t>33" x 84" Universal Oven Cabinet - Catalina - Sandstone</t>
  </si>
  <si>
    <t>33" x 84" Universal Oven Cabinet - Catalina - Slate</t>
  </si>
  <si>
    <t>33" x 84" Universal Oven Cabinet - Catalina - Shell</t>
  </si>
  <si>
    <t>33" x 84" Universal Oven Cabinet - Catalina - Polar White</t>
  </si>
  <si>
    <t>33" x 84" Universal Oven Cabinet - Hatteras - Espresso</t>
  </si>
  <si>
    <t>33" x 84" Universal Oven Cabinet - Hatteras - Pebble Grey</t>
  </si>
  <si>
    <t>33" x 84" Universal Oven Cabinet - Hatteras - Slate</t>
  </si>
  <si>
    <t>33" x 84" Universal Oven Cabinet - Hatteras - Polar White</t>
  </si>
  <si>
    <t>33" x 84" Universal Oven Cabinet - Maui - Slate</t>
  </si>
  <si>
    <t>33" x 84" Universal Oven Cabinet - Maui - Polar White</t>
  </si>
  <si>
    <t>33" x 90" Universal Oven Cabinet - Catalina - Espresso</t>
  </si>
  <si>
    <t>33" x 90" Universal Oven Cabinet - Catalina - Pebble Grey</t>
  </si>
  <si>
    <t>33" x 90" Universal Oven Cabinet - Catalina - Sandstone</t>
  </si>
  <si>
    <t>33" x 90" Universal Oven Cabinet - Catalina - Slate</t>
  </si>
  <si>
    <t>33" x 90" Universal Oven Cabinet - Catalina - Shell</t>
  </si>
  <si>
    <t>33" x 90" Universal Oven Cabinet - Catalina - Polar White</t>
  </si>
  <si>
    <t>33" x 90" Universal Oven Cabinet - Hatteras - Espresso</t>
  </si>
  <si>
    <t>33" x 90" Universal Oven Cabinet - Hatteras - Pebble Grey</t>
  </si>
  <si>
    <t>33" x 90" Universal Oven Cabinet - Hatteras - Slate</t>
  </si>
  <si>
    <t>33" x 90" Universal Oven Cabinet - Hatteras - Polar White</t>
  </si>
  <si>
    <t>33" x 90" Universal Oven Cabinet - Maui - Slate</t>
  </si>
  <si>
    <t>33" x 90" Universal Oven Cabinet - Maui - Polar White</t>
  </si>
  <si>
    <t>33" x 96" Universal Oven Cabinet - Catalina - Espresso</t>
  </si>
  <si>
    <t>33" x 96" Universal Oven Cabinet - Catalina - Pebble Grey</t>
  </si>
  <si>
    <t>33" x 96" Universal Oven Cabinet - Catalina - Sandstone</t>
  </si>
  <si>
    <t>33" x 96" Universal Oven Cabinet - Catalina - Slate</t>
  </si>
  <si>
    <t>33" x 96" Universal Oven Cabinet - Catalina - Shell</t>
  </si>
  <si>
    <t>33" x 96" Universal Oven Cabinet - Catalina - Polar White</t>
  </si>
  <si>
    <t>33" x 96" Universal Oven Cabinet - Hatteras - Espresso</t>
  </si>
  <si>
    <t>33" x 96" Universal Oven Cabinet - Hatteras - Pebble Grey</t>
  </si>
  <si>
    <t>33" x 96" Universal Oven Cabinet - Hatteras - Slate</t>
  </si>
  <si>
    <t>33" x 96" Universal Oven Cabinet - Hatteras - Polar White</t>
  </si>
  <si>
    <t>33" x 96" Universal Oven Cabinet - Maui - Slate</t>
  </si>
  <si>
    <t>33" x 96" Universal Oven Cabinet - Maui - Polar White</t>
  </si>
  <si>
    <t>33" Universal Oven Drawer Kit - Catalina - Espresso</t>
  </si>
  <si>
    <t>33" Universal Oven Drawer Kit - Catalina - Pebble Grey</t>
  </si>
  <si>
    <t>33" Universal Oven Drawer Kit - Catalina - Sandstone</t>
  </si>
  <si>
    <t>33" Universal Oven Drawer Kit - Catalina - Slate</t>
  </si>
  <si>
    <t>33" Universal Oven Drawer Kit - Catalina - Shell</t>
  </si>
  <si>
    <t>33" Universal Oven Drawer Kit - Catalina - Polar White</t>
  </si>
  <si>
    <t>33" Universal Oven Drawer Kit - Hatteras - Espresso</t>
  </si>
  <si>
    <t>33" Universal Oven Drawer Kit - Hatteras - Pebble Grey</t>
  </si>
  <si>
    <t>33" Universal Oven Drawer Kit - Hatteras - Slate</t>
  </si>
  <si>
    <t>33" Universal Oven Drawer Kit - Hatteras - Polar White</t>
  </si>
  <si>
    <t>33" Universal Oven Drawer Kit - Maui - Slate</t>
  </si>
  <si>
    <t>33" Universal Oven Drawer Kit - Maui - Polar White</t>
  </si>
  <si>
    <t>Double Oven Panel Overlay - Shell</t>
  </si>
  <si>
    <t>48" x 96" Beaded Back Panel - Horizontal Grain - Shell</t>
  </si>
  <si>
    <t>36" x 96" Back Panel - Horizontal Grain - Nautical</t>
  </si>
  <si>
    <t>36" x 96" Back Panel - Horizontal Grain - Sage</t>
  </si>
  <si>
    <t>36" x 96" Back Panel - Horizontal Grain - Shell</t>
  </si>
  <si>
    <t>30" x 15" Plate Rack - Shell</t>
  </si>
  <si>
    <t>36" x 48" Back Panel - Vertical Grain - Shell</t>
  </si>
  <si>
    <t>48" x 96" Back Panel - Vertical Grain - Shell</t>
  </si>
  <si>
    <t>96" Quarter Round - Nautical</t>
  </si>
  <si>
    <t>96" Quarter Round - Sage</t>
  </si>
  <si>
    <t>96" Quarter Round - Shell</t>
  </si>
  <si>
    <t>24" x 3/4" Refrigerator End Panel - Shell</t>
  </si>
  <si>
    <t>24" x 1/2" Refrigerator End Panel - Shell</t>
  </si>
  <si>
    <t>30" x 3/4" Refrigerator End Panel - Shell</t>
  </si>
  <si>
    <t>30" x 1/2" Refrigerator End Panel - Shell</t>
  </si>
  <si>
    <t>Refill Cards for Swatch Kit</t>
  </si>
  <si>
    <t>Refill Swatch Pack - Espresso</t>
  </si>
  <si>
    <t>Refill Swatch Pack - Nautical</t>
  </si>
  <si>
    <t>Refill Swatch Pack - Pebble Grey</t>
  </si>
  <si>
    <t>Refill Swatch Pack - Polar White</t>
  </si>
  <si>
    <t>Refill Swatch Pack - Sandstone</t>
  </si>
  <si>
    <t>Refill Swatch Pack - Sage</t>
  </si>
  <si>
    <t>Refill Swatch Pack - Slate</t>
  </si>
  <si>
    <t>Refill Swatch Pack - Shell</t>
  </si>
  <si>
    <t>Refill Swatch Pack - Unfinished</t>
  </si>
  <si>
    <t>96" Rope Molding - Shell</t>
  </si>
  <si>
    <t>15" Sample Base Front - Catalina - Shell</t>
  </si>
  <si>
    <t>Sample Door - Catalina - Nautical</t>
  </si>
  <si>
    <t>Sample Door - Catalina - Sage</t>
  </si>
  <si>
    <t>Sample Door - Catalina - Shell</t>
  </si>
  <si>
    <t>12" Sample Mini Base - Catalina - Shell</t>
  </si>
  <si>
    <t>30" Sink Base Cabinet - Catalina - Shell</t>
  </si>
  <si>
    <t>33" Sink Base Cabinet - Catalina - Shell</t>
  </si>
  <si>
    <t>36" Sink Base Cabinet - Catalina - Nautical</t>
  </si>
  <si>
    <t>36" Sink Base Cabinet - Catalina - Sage</t>
  </si>
  <si>
    <t>36" Sink Base Cabinet - Catalina - Shell</t>
  </si>
  <si>
    <t>39" Sink Base Cabinet - Catalina - Shell</t>
  </si>
  <si>
    <t>36" Farm Sink Base Cabinet - Catalina - Shell</t>
  </si>
  <si>
    <t>39" Farm Sink Base Cabinet - Catalina - Shell</t>
  </si>
  <si>
    <t>96" Scribe Molding - Nautical</t>
  </si>
  <si>
    <t>96" Scribe Molding - Sage</t>
  </si>
  <si>
    <t>96" Scribe Molding - Shell</t>
  </si>
  <si>
    <t>Split Decorative Leg - Shell</t>
  </si>
  <si>
    <t>42" Sink Front Corner Diagonal Base Cabinet - Catalina - Shell</t>
  </si>
  <si>
    <t>96" Shoe Molding - Nautical</t>
  </si>
  <si>
    <t>96" Shoe Molding - Sage</t>
  </si>
  <si>
    <t>96" Shoe Molding - Shell</t>
  </si>
  <si>
    <t>96" Tall End Panel - Shell</t>
  </si>
  <si>
    <t>Tapered Foot - Shell</t>
  </si>
  <si>
    <t>96" Toe-Kick Cover - Nautical</t>
  </si>
  <si>
    <t>96" Toe-Kick Cover - Sage</t>
  </si>
  <si>
    <t>96" Toe-Kick Cover - Shell</t>
  </si>
  <si>
    <t>Touch Up Kit - Nautical</t>
  </si>
  <si>
    <t>Touch Up Kit - Sage</t>
  </si>
  <si>
    <t>Touch Up Kit - Shell</t>
  </si>
  <si>
    <t>Touch Up Pen - Nautical</t>
  </si>
  <si>
    <t>Touch Up Pen - Sage</t>
  </si>
  <si>
    <t>Touch Up Pen - Shell</t>
  </si>
  <si>
    <t xml:space="preserve">Touch Up Putty Stick - Nautical </t>
  </si>
  <si>
    <t xml:space="preserve">Touch Up Putty Stick - Sage </t>
  </si>
  <si>
    <t xml:space="preserve">Touch Up Putty Stick - Shell </t>
  </si>
  <si>
    <t>18" x 84" Utility Pantry Cabinet - Catalina - Shell</t>
  </si>
  <si>
    <t>18" x 90" Utility Pantry Cabinet - Catalina - Shell</t>
  </si>
  <si>
    <t>18" x 96" Utility Pantry Cabinet - Catalina - Shell</t>
  </si>
  <si>
    <t>24" x 84" Utility Pantry Cabinet - Catalina - Shell</t>
  </si>
  <si>
    <t>24" x 90" Utility Pantry Cabinet - Catalina - Shell</t>
  </si>
  <si>
    <t>24" x 96" Utility Pantry Cabinet - Catalina - Shell</t>
  </si>
  <si>
    <t>30" x 84" Utility Pantry Cabinet - Catalina - Shell</t>
  </si>
  <si>
    <t>30" x 90" Utility Pantry Cabinet - Catalina - Shell</t>
  </si>
  <si>
    <t>30" x 96" Utility Pantry Cabinet - Catalina - Shell</t>
  </si>
  <si>
    <t>36" Arched Valance - Shell</t>
  </si>
  <si>
    <t>48" Arched Valance - Shell</t>
  </si>
  <si>
    <t>12" Vanity Base Cabinet - Catalina - Shell</t>
  </si>
  <si>
    <t>15" Vanity Base Cabinet - Catalina - Shell</t>
  </si>
  <si>
    <t>18" Vanity Base Cabinet - Catalina - Shell</t>
  </si>
  <si>
    <t>36" Vanity Top Drawers Base Cabinet - Catalina - Shell</t>
  </si>
  <si>
    <t>42" Vanity Top Drawers Base Cabinet - Catalina - Shell</t>
  </si>
  <si>
    <t>48" Vanity Top Drawers Base Cabinet - Catalina - Shell</t>
  </si>
  <si>
    <t>60" Vanity Combo Three Drawer Sink Base Cabinet - Catalina - Shell</t>
  </si>
  <si>
    <t>60" Vanity Combo Six Drawer Sink Base Cabinet - Catalina - Shell</t>
  </si>
  <si>
    <t>12" Vanity Three Drawer Base Cabinet - Catalina - Shell</t>
  </si>
  <si>
    <t>15" Vanity Three Drawer Base Cabinet - Catalina - Shell</t>
  </si>
  <si>
    <t>18" Vanity Three Drawer Base Cabinet - Catalina - Shell</t>
  </si>
  <si>
    <t>21" Vanity Three Drawer Base Cabinet - Catalina - Shell</t>
  </si>
  <si>
    <t>12" Vanity Full Height Cabinet - Catalina - Shell</t>
  </si>
  <si>
    <t>15" x 84" Vanity Linen Cabinet - Catalina - Shell</t>
  </si>
  <si>
    <t>18" x 84" Vanity Linen Cabinet - Catalina - Shell</t>
  </si>
  <si>
    <t>24" x 84" Vanity Linen Cabinet - Catalina - Shell</t>
  </si>
  <si>
    <t>24" Vanity Sink Base Cabinet - Catalina - Shell</t>
  </si>
  <si>
    <t>27" Vanity Sink Base Cabinet - Catalina - Shell</t>
  </si>
  <si>
    <t>30" Vanity Sink Base Cabinet - Catalina - Shell</t>
  </si>
  <si>
    <t>33" Vanity Sink Base Cabinet - Catalina - Shell</t>
  </si>
  <si>
    <t>36" Vanity Sink Base Cabinet - Catalina - Shell</t>
  </si>
  <si>
    <t>42" Vanity Sink Base Cabinet - Catalina - Shell</t>
  </si>
  <si>
    <t>48" Vanity Sink Base Cabinet - Catalina - Shell</t>
  </si>
  <si>
    <t>48" Scalloped Valance - Shell</t>
  </si>
  <si>
    <t>30" Vanity Sink Drawer Base on Left - Catalina - Espresso</t>
  </si>
  <si>
    <t>30" Vanity Sink Drawer Base on Left - Catalina - Pebble Grey</t>
  </si>
  <si>
    <t>30" Vanity Sink Drawer Base on Left - Catalina - Sandstone</t>
  </si>
  <si>
    <t>30" Vanity Sink Drawer Base on Left - Catalina - Slate</t>
  </si>
  <si>
    <t>30" Vanity Sink Drawer Base on Left - Catalina - Shell</t>
  </si>
  <si>
    <t>30" Vanity Sink Drawer Base on Left - Catalina - Polar White</t>
  </si>
  <si>
    <t>30" Vanity Sink Drawer Base on Left - Hatteras - Espresso</t>
  </si>
  <si>
    <t>30" Vanity Sink Drawer Base on Left - Hatteras - Pebble Grey</t>
  </si>
  <si>
    <t>30" Vanity Sink Drawer Base on Left - Hatteras - Slate</t>
  </si>
  <si>
    <t>30" Vanity Sink Drawer Base on Left - Hatteras - Polar White</t>
  </si>
  <si>
    <t>30" Vanity Sink Drawer Base on Left - Maui - Slate</t>
  </si>
  <si>
    <t>30" Vanity Sink Drawer Base on Left - Maui - Polar White</t>
  </si>
  <si>
    <t>30" Vanity Sink Drawer Base on Right - Catalina - Shell</t>
  </si>
  <si>
    <t>36" Vanity Sink Drawer Base on Left - Catalina - Espresso</t>
  </si>
  <si>
    <t>36" Vanity Sink Drawer Base on Left - Catalina - Pebble Grey</t>
  </si>
  <si>
    <t>36" Vanity Sink Drawer Base on Left - Catalina - Sandstone</t>
  </si>
  <si>
    <t>36" Vanity Sink Drawer Base on Left - Catalina - Slate</t>
  </si>
  <si>
    <t>36" Vanity Sink Drawer Base on Left - Catalina - Shell</t>
  </si>
  <si>
    <t>36" Vanity Sink Drawer Base on Left - Catalina - Polar White</t>
  </si>
  <si>
    <t>36" Vanity Sink Drawer Base on Left - Hatteras - Espresso</t>
  </si>
  <si>
    <t>36" Vanity Sink Drawer Base on Left - Hatteras - Pebble Grey</t>
  </si>
  <si>
    <t>36" Vanity Sink Drawer Base on Left - Hatteras - Slate</t>
  </si>
  <si>
    <t>36" Vanity Sink Drawer Base on Left - Hatteras - Polar White</t>
  </si>
  <si>
    <t>36" Vanity Sink Drawer Base on Left - Maui - Slate</t>
  </si>
  <si>
    <t>36" Vanity Sink Drawer Base on Left - Maui - Polar White</t>
  </si>
  <si>
    <t>36" Vanity Sink Drawer Base on Right - Catalina - Shell</t>
  </si>
  <si>
    <t>Vanity Trim Kit - Espresso</t>
  </si>
  <si>
    <t>Vanity Trim Kit - Pebble Grey</t>
  </si>
  <si>
    <t>Vanity Trim Kit - Polar White</t>
  </si>
  <si>
    <t>Vanity Trim Kit - Sandstone</t>
  </si>
  <si>
    <t>Vanity Trim Kit - Slate</t>
  </si>
  <si>
    <t>Vanity Trim Kit - Shell</t>
  </si>
  <si>
    <t>9" x 30" Wall Cabinet - Catalina - Shell</t>
  </si>
  <si>
    <t>9" x 36" Wall Cabinet - Catalina - Shell</t>
  </si>
  <si>
    <t>9" x 42" Wall Cabinet - Catalina - Shell</t>
  </si>
  <si>
    <t>12" x 30" Wall Cabinet - Catalina - Shell</t>
  </si>
  <si>
    <t>12" x 36" Wall Cabinet - Catalina - Shell</t>
  </si>
  <si>
    <t>12" x 42" Wall Cabinet - Catalina - Shell</t>
  </si>
  <si>
    <t>15" x 30" Wall Cabinet - Catalina - Shell</t>
  </si>
  <si>
    <t>15" x 30" Glass Door Wall Cabinet with Matching Interior - Catalina - Shell</t>
  </si>
  <si>
    <t>15" x 36" Wall Cabinet - Catalina - Shell</t>
  </si>
  <si>
    <t>15" x 36" Glass Door Wall Cabinet with Matching Interior - Catalina - Shell</t>
  </si>
  <si>
    <t>15" x 42" Wall Cabinet - Catalina - Shell</t>
  </si>
  <si>
    <t>15" x 42" Glass Door Wall Cabinet with Matching Interior - Catalina - Shell</t>
  </si>
  <si>
    <t>18" x 30" Wall Cabinet - Catalina - Shell</t>
  </si>
  <si>
    <t>18" x 30" Glass Door Wall Cabinet with Matching Interior - Catalina - Shell</t>
  </si>
  <si>
    <t>18" x 36" Wall Cabinet - Catalina - Shell</t>
  </si>
  <si>
    <t>18" x 36" Glass Door Wall Cabinet with Matching Interior - Catalina - Shell</t>
  </si>
  <si>
    <t>18" x 42" Wall Cabinet - Catalina - Shell</t>
  </si>
  <si>
    <t>18" x 42" Glass Door Wall Cabinet with Matching Interior - Catalina - Shell</t>
  </si>
  <si>
    <t>21" x 18" Wall Cabinet - Catalina - Shell</t>
  </si>
  <si>
    <t>21" x 30" Wall Cabinet - Catalina - Shell</t>
  </si>
  <si>
    <t>21" x 36" Wall Cabinet - Catalina - Shell</t>
  </si>
  <si>
    <t>21" x 42" Wall Cabinet - Catalina - Shell</t>
  </si>
  <si>
    <t>24" x 18" Wall Cabinet - Catalina - Shell</t>
  </si>
  <si>
    <t>24" x 30" Wall Cabinet - Catalina - Shell</t>
  </si>
  <si>
    <t>24" x 36" Wall Cabinet - Catalina - Shell</t>
  </si>
  <si>
    <t>24" x 42" Wall Cabinet - Catalina - Shell</t>
  </si>
  <si>
    <t>27" x 30" Wall Cabinet - Catalina - Shell</t>
  </si>
  <si>
    <t>27" x 36" Wall Cabinet - Catalina - Shell</t>
  </si>
  <si>
    <t>27" x 42" Wall Cabinet - Catalina - Shell</t>
  </si>
  <si>
    <t>30" x 12" Wall Cabinet - Catalina - Shell</t>
  </si>
  <si>
    <t>30" x 15" Wall Cabinet - Catalina - Shell</t>
  </si>
  <si>
    <t>30" x 18" Wall Cabinet - Catalina - Shell</t>
  </si>
  <si>
    <t>30" x 24" Wall Cabinet - Catalina - Shell</t>
  </si>
  <si>
    <t>30" x 30" Wall Cabinet - Catalina - Shell</t>
  </si>
  <si>
    <t>30" x 30" Glass Door Wall Cabinet with Matching Interior - Catalina - Shell</t>
  </si>
  <si>
    <t>30" x 36" Wall Cabinet - Catalina - Shell</t>
  </si>
  <si>
    <t>30" x 36" Glass Door Wall Cabinet with Matching Interior - Catalina - Shell</t>
  </si>
  <si>
    <t>30" x 42" Wall Cabinet - Catalina - Shell</t>
  </si>
  <si>
    <t>30" x 42" Glass Door Wall Cabinet with Matching Interior - Catalina - Shell</t>
  </si>
  <si>
    <t>33" x 12" Wall Cabinet - Catalina - Shell</t>
  </si>
  <si>
    <t>33" x 15" Wall Cabinet - Catalina - Shell</t>
  </si>
  <si>
    <t>33" x 18" Wall Cabinet - Catalina - Shell</t>
  </si>
  <si>
    <t>33" x 24" Wall Cabinet - Catalina - Shell</t>
  </si>
  <si>
    <t>33" x 30" Wall Cabinet - Catalina - Shell</t>
  </si>
  <si>
    <t>33" x 36" Wall Cabinet - Catalina - Shell</t>
  </si>
  <si>
    <t>33" x 42" Wall Cabinet - Catalina - Shell</t>
  </si>
  <si>
    <t>W3612-CSW</t>
  </si>
  <si>
    <t>36" x 12" Wall Cabinet - Catalina - Shell</t>
  </si>
  <si>
    <t>36" x 15" Wall Cabinet - Catalina - Shell</t>
  </si>
  <si>
    <t>36" x 18" x 24" Wall Cabinet - Catalina - Shell</t>
  </si>
  <si>
    <t>36" x 18" Wall Cabinet - Catalina - Shell</t>
  </si>
  <si>
    <t>36" x 24" x 24" Wall Cabinet - Catalina - Shell</t>
  </si>
  <si>
    <t>36" x 24" Wall Cabinet - Catalina - Shell</t>
  </si>
  <si>
    <t>36" x 30" Wall Cabinet - Catalina - Shell</t>
  </si>
  <si>
    <t>36" x 30" Glass Door Wall Cabinet with Matching Interior - Catalina - Shell</t>
  </si>
  <si>
    <t>36" x 36" Wall Cabinet - Catalina - Shell</t>
  </si>
  <si>
    <t>36" x 36" Glass Door Wall Cabinet with Matching Interior - Catalina - Shell</t>
  </si>
  <si>
    <t>36" x 42" Wall Cabinet - Catalina - Shell</t>
  </si>
  <si>
    <t>36" x 42" Glass Door Wall Cabinet with Matching Interior - Catalina - Shell</t>
  </si>
  <si>
    <t>39" x 12" Wall Cabinet - Catalina - Shell</t>
  </si>
  <si>
    <t>39" x 15" Wall Cabinet - Catalina - Shell</t>
  </si>
  <si>
    <t>39" x 18" x 24" Wall Cabinet - Catalina - Shell</t>
  </si>
  <si>
    <t>39" x 18" Wall Cabinet - Catalina - Shell</t>
  </si>
  <si>
    <t>39" x 24" x 24" Wall Cabinet - Catalina - Shell</t>
  </si>
  <si>
    <t>39" x 24" Wall Cabinet - Catalina - Shell</t>
  </si>
  <si>
    <t>39" x 30" Wall Cabinet - Catalina - Shell</t>
  </si>
  <si>
    <t>39" x 36" Wall Cabinet - Catalina - Shell</t>
  </si>
  <si>
    <t>39" x 42" Wall Cabinet - Catalina - Shell</t>
  </si>
  <si>
    <t>42" x 30" Wall Cabinet - Catalina - Shell</t>
  </si>
  <si>
    <t>42" x 36" Wall Cabinet - Catalina - Shell</t>
  </si>
  <si>
    <t>42" x 42" Wall Cabinet - Catalina - Shell</t>
  </si>
  <si>
    <t>30" x 30" Universal Blind Wall Cabinet - Catalina - Shell</t>
  </si>
  <si>
    <t>30" x 36" Universal Blind Wall Cabinet - Catalina - Shell</t>
  </si>
  <si>
    <t>30" x 42" Universal Blind Wall Cabinet - Catalina - Shell</t>
  </si>
  <si>
    <t>24" x 30" Wall Diagonal Cabinet - Catalina - Shell</t>
  </si>
  <si>
    <t>24" x 30" Glass Door Wall Diagonal Cabinet with Matching Interior - Catalina - Shell</t>
  </si>
  <si>
    <t>24" x 36" Wall Diagonal Cabinet - Catalina - Shell</t>
  </si>
  <si>
    <t>24" x 36" Glass Door Wall Diagonal Cabinet with Matching Interior - Catalina - Shell</t>
  </si>
  <si>
    <t>24" x 42" Wall Diagonal Cabinet - Catalina - Shell</t>
  </si>
  <si>
    <t>24" x 42" Glass Door Wall Diagonal Cabinet with Matching Interior - Catalina - Shell</t>
  </si>
  <si>
    <t>27" x 36" x 15" Wall Diagonal Cabinet - Catalina - Shell</t>
  </si>
  <si>
    <t>27" x 36" x 15" Glass Door Wall Diagonal Cabinet with Matching Interior - Catalina - Shell</t>
  </si>
  <si>
    <t>27" x 42" x 15" Wall Diagonal Cabinet - Catalina - Shell</t>
  </si>
  <si>
    <t>27" x 42" x 15" Glass Door Wall Diagonal Cabinet with Matching Interior - Catalina - Shell</t>
  </si>
  <si>
    <t>30" Wall Decorative End Panel - Catalina - Shell</t>
  </si>
  <si>
    <t>36" Wall Decorative End Panel - Catalina - Shell</t>
  </si>
  <si>
    <t>42" Wall Decorative End Panel - Catalina - Shell</t>
  </si>
  <si>
    <t>12" x 30" Wall End Cabinet - Catalina - Shell</t>
  </si>
  <si>
    <t>12" x 36" Wall End Cabinet - Catalina - Shell</t>
  </si>
  <si>
    <t>12" x 42" Wall End Cabinet - Catalina - Shell</t>
  </si>
  <si>
    <t>12" x 42" Wall End Panel - Shell</t>
  </si>
  <si>
    <t>15" x 42" Wall End Panel - Shell</t>
  </si>
  <si>
    <t>30" x 15" Wine Rack - Shell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</si>
</sst>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quot;$&quot;#,##0.00"/>
    <numFmt numFmtId="165" formatCode="[&lt;=9999999]###\-####;\(###\)\ ###\-####"/>
  </numFmts>
  <fonts count="29">
    <font>
      <sz val="12"/>
      <color theme="1"/>
      <name val="Calibri"/>
      <family val="2"/>
      <scheme val="minor"/>
    </font>
    <font>
      <sz val="12"/>
      <color theme="1"/>
      <name val="Calibri"/>
      <family val="2"/>
      <scheme val="minor"/>
    </font>
    <font>
      <sz val="12"/>
      <color theme="0"/>
      <name val="Calibri"/>
      <family val="2"/>
      <scheme val="minor"/>
    </font>
    <font>
      <i/>
      <sz val="12"/>
      <color theme="0"/>
      <name val="Calibri"/>
      <family val="2"/>
      <scheme val="minor"/>
    </font>
    <font>
      <b/>
      <sz val="15"/>
      <color theme="0"/>
      <name val="Calibri"/>
      <family val="2"/>
      <scheme val="minor"/>
    </font>
    <font>
      <sz val="15"/>
      <color rgb="FF141414"/>
      <name val="Helvetica Neue"/>
      <family val="2"/>
    </font>
    <font>
      <b/>
      <sz val="20"/>
      <color theme="0"/>
      <name val="Calibri"/>
      <family val="2"/>
      <scheme val="minor"/>
    </font>
    <font>
      <b/>
      <sz val="25"/>
      <color theme="0"/>
      <name val="Calibri"/>
      <family val="2"/>
      <scheme val="minor"/>
    </font>
    <font>
      <sz val="12"/>
      <color theme="0"/>
      <name val="Northpoint"/>
    </font>
    <font>
      <b/>
      <sz val="20"/>
      <color theme="1"/>
      <name val="Calibri"/>
      <family val="2"/>
      <scheme val="minor"/>
    </font>
    <font>
      <b/>
      <sz val="12"/>
      <color theme="1"/>
      <name val="Calibri"/>
      <family val="2"/>
      <scheme val="minor"/>
    </font>
    <font>
      <sz val="16"/>
      <color theme="1"/>
      <name val="Calibri"/>
      <family val="2"/>
      <scheme val="minor"/>
    </font>
    <font>
      <sz val="12"/>
      <color theme="1"/>
      <name val="Northpoint"/>
    </font>
    <font>
      <sz val="12"/>
      <color rgb="FF000000"/>
      <name val="Northpoint"/>
    </font>
    <font>
      <sz val="12"/>
      <name val="Calibri"/>
      <family val="2"/>
      <scheme val="minor"/>
    </font>
    <font>
      <sz val="10"/>
      <color theme="1"/>
      <name val="Northpoint"/>
    </font>
    <font>
      <sz val="15"/>
      <color theme="1"/>
      <name val="Northpoint"/>
    </font>
    <font>
      <b/>
      <sz val="25"/>
      <color rgb="FF093D8B"/>
      <name val="Northpoint"/>
    </font>
    <font>
      <b/>
      <sz val="12"/>
      <color rgb="FF093D8B"/>
      <name val="Northpoint"/>
    </font>
    <font>
      <u/>
      <sz val="12"/>
      <color theme="10"/>
      <name val="Calibri"/>
      <family val="2"/>
      <scheme val="minor"/>
    </font>
    <font>
      <b/>
      <sz val="15"/>
      <color theme="1"/>
      <name val="Calibri"/>
      <family val="2"/>
      <scheme val="minor"/>
    </font>
    <font>
      <b/>
      <sz val="12"/>
      <color theme="1"/>
      <name val="Northpoint"/>
    </font>
    <font>
      <sz val="12"/>
      <color theme="0" tint="-0.14999847407452621"/>
      <name val="Northpoint"/>
    </font>
    <font>
      <b/>
      <sz val="17"/>
      <color theme="0"/>
      <name val="Calibri"/>
      <family val="2"/>
      <scheme val="minor"/>
    </font>
    <font>
      <sz val="12"/>
      <color theme="6" tint="0.39997558519241921"/>
      <name val="Calibri"/>
      <family val="2"/>
      <scheme val="minor"/>
    </font>
    <font>
      <sz val="12"/>
      <color theme="6" tint="0.59999389629810485"/>
      <name val="Northpoint"/>
    </font>
    <font>
      <sz val="12"/>
      <color theme="0" tint="-0.14999847407452621"/>
      <name val="Calibri"/>
      <family val="2"/>
      <scheme val="minor"/>
    </font>
    <font>
      <sz val="20"/>
      <color theme="1"/>
      <name val="Calibri"/>
      <family val="2"/>
      <scheme val="minor"/>
    </font>
    <font>
      <sz val="8"/>
      <name val="Calibri"/>
      <family val="2"/>
      <scheme val="minor"/>
    </font>
  </fonts>
  <fills count="21">
    <fill>
      <patternFill patternType="none"/>
    </fill>
    <fill>
      <patternFill patternType="gray125"/>
    </fill>
    <fill>
      <patternFill patternType="solid">
        <fgColor theme="9"/>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rgb="FF093D8B"/>
        <bgColor indexed="64"/>
      </patternFill>
    </fill>
    <fill>
      <patternFill patternType="solid">
        <fgColor rgb="FF7A85B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4"/>
        <bgColor indexed="64"/>
      </patternFill>
    </fill>
    <fill>
      <patternFill patternType="solid">
        <fgColor theme="5"/>
        <bgColor indexed="64"/>
      </patternFill>
    </fill>
    <fill>
      <patternFill patternType="solid">
        <fgColor theme="8"/>
        <bgColor indexed="64"/>
      </patternFill>
    </fill>
    <fill>
      <patternFill patternType="solid">
        <fgColor rgb="FFFF000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rgb="FFD9E1F2"/>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bottom style="thin">
        <color theme="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ck">
        <color rgb="FF093D8B"/>
      </bottom>
      <diagonal/>
    </border>
    <border>
      <left/>
      <right style="thick">
        <color rgb="FF093D8B"/>
      </right>
      <top/>
      <bottom/>
      <diagonal/>
    </border>
    <border>
      <left style="thick">
        <color rgb="FF093D8B"/>
      </left>
      <right/>
      <top style="thick">
        <color rgb="FF093D8B"/>
      </top>
      <bottom/>
      <diagonal/>
    </border>
    <border>
      <left/>
      <right style="thick">
        <color rgb="FF093D8B"/>
      </right>
      <top style="thick">
        <color rgb="FF093D8B"/>
      </top>
      <bottom/>
      <diagonal/>
    </border>
    <border>
      <left style="thick">
        <color rgb="FF093D8B"/>
      </left>
      <right style="thin">
        <color theme="1"/>
      </right>
      <top style="thin">
        <color theme="1"/>
      </top>
      <bottom style="thin">
        <color theme="1"/>
      </bottom>
      <diagonal/>
    </border>
    <border>
      <left style="thin">
        <color theme="1"/>
      </left>
      <right style="thick">
        <color rgb="FF093D8B"/>
      </right>
      <top style="thin">
        <color theme="1"/>
      </top>
      <bottom style="thin">
        <color theme="1"/>
      </bottom>
      <diagonal/>
    </border>
    <border>
      <left style="thick">
        <color rgb="FF093D8B"/>
      </left>
      <right style="thin">
        <color theme="1"/>
      </right>
      <top style="thin">
        <color theme="1"/>
      </top>
      <bottom style="thin">
        <color indexed="64"/>
      </bottom>
      <diagonal/>
    </border>
    <border>
      <left/>
      <right style="thick">
        <color rgb="FF093D8B"/>
      </right>
      <top/>
      <bottom style="thin">
        <color indexed="64"/>
      </bottom>
      <diagonal/>
    </border>
    <border>
      <left/>
      <right/>
      <top/>
      <bottom style="thin">
        <color indexed="64"/>
      </bottom>
      <diagonal/>
    </border>
    <border>
      <left/>
      <right style="thin">
        <color theme="1"/>
      </right>
      <top/>
      <bottom/>
      <diagonal/>
    </border>
    <border>
      <left/>
      <right/>
      <top/>
      <bottom style="thick">
        <color rgb="FF7A85B9"/>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style="thin">
        <color indexed="64"/>
      </top>
      <bottom style="thin">
        <color indexed="64"/>
      </bottom>
      <diagonal/>
    </border>
    <border>
      <left style="thin">
        <color theme="1"/>
      </left>
      <right/>
      <top style="thin">
        <color theme="1"/>
      </top>
      <bottom style="thin">
        <color indexed="64"/>
      </bottom>
      <diagonal/>
    </border>
    <border>
      <left/>
      <right style="thin">
        <color theme="1"/>
      </right>
      <top style="thin">
        <color theme="1"/>
      </top>
      <bottom style="thin">
        <color indexed="64"/>
      </bottom>
      <diagonal/>
    </border>
    <border>
      <left/>
      <right style="thin">
        <color indexed="64"/>
      </right>
      <top/>
      <bottom/>
      <diagonal/>
    </border>
    <border>
      <left style="thin">
        <color indexed="64"/>
      </left>
      <right/>
      <top/>
      <bottom/>
      <diagonal/>
    </border>
    <border>
      <left/>
      <right style="thin">
        <color theme="1"/>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theme="1"/>
      </top>
      <bottom style="thin">
        <color indexed="64"/>
      </bottom>
      <diagonal/>
    </border>
    <border>
      <left style="thick">
        <color rgb="FF093D8B"/>
      </left>
      <right style="thin">
        <color theme="1"/>
      </right>
      <top style="thin">
        <color indexed="64"/>
      </top>
      <bottom style="thick">
        <color rgb="FF002060"/>
      </bottom>
      <diagonal/>
    </border>
    <border>
      <left/>
      <right style="thick">
        <color rgb="FF093D8B"/>
      </right>
      <top style="thin">
        <color indexed="64"/>
      </top>
      <bottom style="thick">
        <color rgb="FF002060"/>
      </bottom>
      <diagonal/>
    </border>
    <border>
      <left style="thin">
        <color indexed="64"/>
      </left>
      <right style="thin">
        <color indexed="64"/>
      </right>
      <top style="thin">
        <color indexed="64"/>
      </top>
      <bottom style="thin">
        <color theme="1"/>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style="thin">
        <color theme="1"/>
      </left>
      <right style="thin">
        <color theme="1"/>
      </right>
      <top style="thin">
        <color theme="1"/>
      </top>
      <bottom/>
      <diagonal/>
    </border>
  </borders>
  <cellStyleXfs count="4">
    <xf numFmtId="0" fontId="0" fillId="0" borderId="0"/>
    <xf numFmtId="44" fontId="1" fillId="0" borderId="0" applyFont="0" applyFill="0" applyBorder="0" applyAlignment="0" applyProtection="0"/>
    <xf numFmtId="0" fontId="2" fillId="2" borderId="0" applyNumberFormat="0" applyBorder="0" applyAlignment="0" applyProtection="0"/>
    <xf numFmtId="0" fontId="19" fillId="0" borderId="0" applyNumberFormat="0" applyFill="0" applyBorder="0" applyAlignment="0" applyProtection="0"/>
  </cellStyleXfs>
  <cellXfs count="233">
    <xf numFmtId="0" fontId="0" fillId="0" borderId="0" xfId="0"/>
    <xf numFmtId="164" fontId="0" fillId="0" borderId="0" xfId="0" applyNumberFormat="1"/>
    <xf numFmtId="1" fontId="0" fillId="3" borderId="1" xfId="0" quotePrefix="1" applyNumberFormat="1" applyFill="1" applyBorder="1" applyProtection="1">
      <protection locked="0"/>
    </xf>
    <xf numFmtId="0" fontId="0" fillId="3" borderId="1" xfId="0" applyFill="1" applyBorder="1" applyAlignment="1" applyProtection="1">
      <alignment horizontal="right"/>
      <protection locked="0"/>
    </xf>
    <xf numFmtId="0" fontId="0" fillId="3" borderId="1" xfId="0" applyFill="1" applyBorder="1" applyAlignment="1" applyProtection="1">
      <alignment horizontal="center"/>
      <protection locked="0"/>
    </xf>
    <xf numFmtId="0" fontId="0" fillId="0" borderId="14" xfId="0" applyBorder="1"/>
    <xf numFmtId="0" fontId="10" fillId="8" borderId="18" xfId="0" applyFont="1" applyFill="1" applyBorder="1" applyAlignment="1">
      <alignment horizontal="right"/>
    </xf>
    <xf numFmtId="0" fontId="0" fillId="5" borderId="19" xfId="0" applyFill="1" applyBorder="1" applyAlignment="1" applyProtection="1">
      <alignment horizontal="center"/>
      <protection locked="0"/>
    </xf>
    <xf numFmtId="0" fontId="10" fillId="8" borderId="20" xfId="0" applyFont="1" applyFill="1" applyBorder="1" applyAlignment="1">
      <alignment horizontal="right"/>
    </xf>
    <xf numFmtId="0" fontId="0" fillId="5" borderId="21" xfId="0" applyFill="1" applyBorder="1" applyAlignment="1" applyProtection="1">
      <alignment horizontal="center" vertical="center"/>
      <protection locked="0"/>
    </xf>
    <xf numFmtId="0" fontId="2" fillId="7" borderId="1" xfId="0" applyFont="1" applyFill="1" applyBorder="1" applyAlignment="1">
      <alignment horizontal="center" vertical="center"/>
    </xf>
    <xf numFmtId="0" fontId="2" fillId="7" borderId="1" xfId="0" applyFont="1" applyFill="1" applyBorder="1" applyAlignment="1">
      <alignment horizontal="center" wrapText="1"/>
    </xf>
    <xf numFmtId="0" fontId="2" fillId="7" borderId="1" xfId="0" applyFont="1" applyFill="1" applyBorder="1" applyAlignment="1">
      <alignment horizontal="center" vertical="center" wrapText="1"/>
    </xf>
    <xf numFmtId="164" fontId="2" fillId="7" borderId="1" xfId="0" applyNumberFormat="1" applyFont="1" applyFill="1" applyBorder="1" applyAlignment="1">
      <alignment horizontal="center" vertical="center"/>
    </xf>
    <xf numFmtId="0" fontId="6" fillId="8" borderId="1" xfId="0" applyFont="1" applyFill="1" applyBorder="1" applyAlignment="1">
      <alignment horizontal="right"/>
    </xf>
    <xf numFmtId="0" fontId="6" fillId="8" borderId="12" xfId="0" applyFont="1" applyFill="1" applyBorder="1" applyAlignment="1">
      <alignment horizontal="right"/>
    </xf>
    <xf numFmtId="0" fontId="6" fillId="8" borderId="11" xfId="0" applyFont="1" applyFill="1" applyBorder="1" applyAlignment="1">
      <alignment horizontal="right"/>
    </xf>
    <xf numFmtId="0" fontId="12" fillId="0" borderId="0" xfId="0" applyFont="1"/>
    <xf numFmtId="0" fontId="12" fillId="0" borderId="0" xfId="0" applyFont="1" applyAlignment="1">
      <alignment horizontal="left"/>
    </xf>
    <xf numFmtId="164" fontId="12" fillId="0" borderId="0" xfId="1" applyNumberFormat="1" applyFont="1" applyAlignment="1">
      <alignment horizontal="left"/>
    </xf>
    <xf numFmtId="164" fontId="12" fillId="0" borderId="0" xfId="0" applyNumberFormat="1" applyFont="1"/>
    <xf numFmtId="0" fontId="8" fillId="0" borderId="0" xfId="0" applyFont="1" applyAlignment="1">
      <alignment horizontal="center"/>
    </xf>
    <xf numFmtId="164" fontId="12" fillId="9" borderId="7" xfId="0" applyNumberFormat="1" applyFont="1" applyFill="1" applyBorder="1" applyAlignment="1">
      <alignment horizontal="center"/>
    </xf>
    <xf numFmtId="164" fontId="12" fillId="9" borderId="10" xfId="0" applyNumberFormat="1" applyFont="1" applyFill="1" applyBorder="1" applyAlignment="1">
      <alignment horizontal="center"/>
    </xf>
    <xf numFmtId="0" fontId="0" fillId="10" borderId="0" xfId="0" applyFill="1"/>
    <xf numFmtId="0" fontId="5" fillId="10" borderId="0" xfId="0" applyFont="1" applyFill="1"/>
    <xf numFmtId="164" fontId="0" fillId="10" borderId="0" xfId="0" applyNumberFormat="1" applyFill="1"/>
    <xf numFmtId="0" fontId="12" fillId="10" borderId="0" xfId="0" applyFont="1" applyFill="1"/>
    <xf numFmtId="0" fontId="12" fillId="10" borderId="0" xfId="0" applyFont="1" applyFill="1" applyAlignment="1">
      <alignment horizontal="left"/>
    </xf>
    <xf numFmtId="164" fontId="12" fillId="10" borderId="0" xfId="1" applyNumberFormat="1" applyFont="1" applyFill="1" applyAlignment="1">
      <alignment horizontal="left"/>
    </xf>
    <xf numFmtId="164" fontId="12" fillId="10" borderId="0" xfId="0" applyNumberFormat="1" applyFont="1" applyFill="1"/>
    <xf numFmtId="0" fontId="15" fillId="0" borderId="0" xfId="0" applyFont="1"/>
    <xf numFmtId="0" fontId="0" fillId="6" borderId="0" xfId="0" applyFill="1"/>
    <xf numFmtId="0" fontId="12" fillId="6" borderId="0" xfId="0" applyFont="1" applyFill="1"/>
    <xf numFmtId="0" fontId="18" fillId="6" borderId="24" xfId="0" applyFont="1" applyFill="1" applyBorder="1"/>
    <xf numFmtId="0" fontId="12" fillId="6" borderId="24" xfId="0" applyFont="1" applyFill="1" applyBorder="1"/>
    <xf numFmtId="0" fontId="18" fillId="6" borderId="24" xfId="0" applyFont="1" applyFill="1" applyBorder="1" applyAlignment="1">
      <alignment horizontal="left"/>
    </xf>
    <xf numFmtId="0" fontId="11" fillId="10" borderId="0" xfId="0" applyFont="1" applyFill="1"/>
    <xf numFmtId="164" fontId="0" fillId="5" borderId="1" xfId="0" applyNumberFormat="1" applyFill="1" applyBorder="1"/>
    <xf numFmtId="0" fontId="2" fillId="6" borderId="0" xfId="0" applyFont="1" applyFill="1"/>
    <xf numFmtId="164" fontId="0" fillId="6" borderId="0" xfId="0" applyNumberFormat="1" applyFill="1"/>
    <xf numFmtId="0" fontId="0" fillId="11" borderId="0" xfId="0" applyFill="1"/>
    <xf numFmtId="0" fontId="0" fillId="0" borderId="0" xfId="0" quotePrefix="1"/>
    <xf numFmtId="44" fontId="0" fillId="4" borderId="2" xfId="0" applyNumberFormat="1" applyFill="1" applyBorder="1" applyAlignment="1">
      <alignment horizontal="right"/>
    </xf>
    <xf numFmtId="44" fontId="0" fillId="4" borderId="7" xfId="0" applyNumberFormat="1" applyFill="1" applyBorder="1" applyAlignment="1">
      <alignment horizontal="right"/>
    </xf>
    <xf numFmtId="44" fontId="0" fillId="4" borderId="28" xfId="0" applyNumberFormat="1" applyFill="1" applyBorder="1" applyAlignment="1">
      <alignment horizontal="right"/>
    </xf>
    <xf numFmtId="0" fontId="22" fillId="10" borderId="0" xfId="0" applyFont="1" applyFill="1"/>
    <xf numFmtId="0" fontId="12" fillId="12" borderId="1" xfId="0" applyFont="1" applyFill="1" applyBorder="1"/>
    <xf numFmtId="0" fontId="0" fillId="12" borderId="1" xfId="0" applyFill="1" applyBorder="1"/>
    <xf numFmtId="0" fontId="0" fillId="13" borderId="13" xfId="0" applyFill="1" applyBorder="1"/>
    <xf numFmtId="0" fontId="0" fillId="13" borderId="0" xfId="0" applyFill="1"/>
    <xf numFmtId="0" fontId="0" fillId="13" borderId="2" xfId="0" applyFill="1" applyBorder="1"/>
    <xf numFmtId="0" fontId="0" fillId="13" borderId="32" xfId="0" applyFill="1" applyBorder="1"/>
    <xf numFmtId="0" fontId="0" fillId="13" borderId="6" xfId="0" applyFill="1" applyBorder="1"/>
    <xf numFmtId="0" fontId="0" fillId="13" borderId="11" xfId="0" applyFill="1" applyBorder="1"/>
    <xf numFmtId="0" fontId="14" fillId="13" borderId="11" xfId="0" applyFont="1" applyFill="1" applyBorder="1"/>
    <xf numFmtId="49" fontId="0" fillId="13" borderId="6" xfId="0" applyNumberFormat="1" applyFill="1" applyBorder="1"/>
    <xf numFmtId="49" fontId="0" fillId="13" borderId="11" xfId="0" applyNumberFormat="1" applyFill="1" applyBorder="1"/>
    <xf numFmtId="0" fontId="0" fillId="13" borderId="12" xfId="0" applyFill="1" applyBorder="1"/>
    <xf numFmtId="0" fontId="0" fillId="10" borderId="32" xfId="0" applyFill="1" applyBorder="1"/>
    <xf numFmtId="0" fontId="0" fillId="13" borderId="26" xfId="0" applyFill="1" applyBorder="1"/>
    <xf numFmtId="0" fontId="0" fillId="11" borderId="13" xfId="0" applyFill="1" applyBorder="1"/>
    <xf numFmtId="44" fontId="0" fillId="13" borderId="32" xfId="0" applyNumberFormat="1" applyFill="1" applyBorder="1" applyAlignment="1">
      <alignment horizontal="left"/>
    </xf>
    <xf numFmtId="44" fontId="0" fillId="13" borderId="2" xfId="0" applyNumberFormat="1" applyFill="1" applyBorder="1"/>
    <xf numFmtId="44" fontId="0" fillId="13" borderId="32" xfId="0" applyNumberFormat="1" applyFill="1" applyBorder="1"/>
    <xf numFmtId="0" fontId="0" fillId="12" borderId="1" xfId="0" applyFill="1" applyBorder="1" applyAlignment="1">
      <alignment horizontal="center"/>
    </xf>
    <xf numFmtId="0" fontId="0" fillId="12" borderId="8" xfId="0" applyFill="1" applyBorder="1" applyAlignment="1">
      <alignment horizontal="center"/>
    </xf>
    <xf numFmtId="44" fontId="0" fillId="12" borderId="1" xfId="0" applyNumberFormat="1" applyFill="1" applyBorder="1" applyAlignment="1">
      <alignment horizontal="center"/>
    </xf>
    <xf numFmtId="0" fontId="0" fillId="12" borderId="5" xfId="0" applyFill="1" applyBorder="1" applyAlignment="1">
      <alignment horizontal="center"/>
    </xf>
    <xf numFmtId="44" fontId="0" fillId="12" borderId="3" xfId="0" applyNumberFormat="1" applyFill="1" applyBorder="1" applyAlignment="1">
      <alignment horizontal="center"/>
    </xf>
    <xf numFmtId="0" fontId="0" fillId="13" borderId="1" xfId="0" applyFill="1" applyBorder="1" applyAlignment="1">
      <alignment horizontal="left"/>
    </xf>
    <xf numFmtId="0" fontId="12" fillId="12" borderId="5" xfId="0" applyFont="1" applyFill="1" applyBorder="1"/>
    <xf numFmtId="0" fontId="12" fillId="13" borderId="11" xfId="0" applyFont="1" applyFill="1" applyBorder="1"/>
    <xf numFmtId="0" fontId="12" fillId="13" borderId="6" xfId="0" applyFont="1" applyFill="1" applyBorder="1"/>
    <xf numFmtId="0" fontId="12" fillId="13" borderId="12" xfId="0" applyFont="1" applyFill="1" applyBorder="1"/>
    <xf numFmtId="0" fontId="13" fillId="13" borderId="11" xfId="0" applyFont="1" applyFill="1" applyBorder="1"/>
    <xf numFmtId="0" fontId="0" fillId="11" borderId="11" xfId="0" applyFill="1" applyBorder="1"/>
    <xf numFmtId="44" fontId="0" fillId="13" borderId="31" xfId="0" applyNumberFormat="1" applyFill="1" applyBorder="1"/>
    <xf numFmtId="44" fontId="0" fillId="13" borderId="27" xfId="0" applyNumberFormat="1" applyFill="1" applyBorder="1"/>
    <xf numFmtId="0" fontId="4" fillId="8" borderId="1" xfId="0" applyFont="1" applyFill="1" applyBorder="1" applyAlignment="1">
      <alignment horizontal="center" wrapText="1"/>
    </xf>
    <xf numFmtId="0" fontId="4" fillId="8" borderId="6" xfId="0" applyFont="1" applyFill="1" applyBorder="1" applyAlignment="1">
      <alignment horizontal="center" wrapText="1"/>
    </xf>
    <xf numFmtId="0" fontId="12" fillId="12" borderId="1" xfId="0" applyFont="1" applyFill="1" applyBorder="1" applyAlignment="1">
      <alignment horizontal="center"/>
    </xf>
    <xf numFmtId="0" fontId="14" fillId="13" borderId="6" xfId="0" applyFont="1" applyFill="1" applyBorder="1"/>
    <xf numFmtId="0" fontId="14" fillId="13" borderId="12" xfId="0" applyFont="1" applyFill="1" applyBorder="1"/>
    <xf numFmtId="0" fontId="12" fillId="6" borderId="0" xfId="0" applyFont="1" applyFill="1" applyAlignment="1">
      <alignment vertical="top" wrapText="1"/>
    </xf>
    <xf numFmtId="0" fontId="10" fillId="13" borderId="3" xfId="0" applyFont="1" applyFill="1" applyBorder="1"/>
    <xf numFmtId="0" fontId="12" fillId="6" borderId="0" xfId="0" applyFont="1" applyFill="1" applyAlignment="1">
      <alignment horizontal="left" vertical="top" wrapText="1"/>
    </xf>
    <xf numFmtId="0" fontId="12" fillId="0" borderId="0" xfId="0" applyFont="1" applyAlignment="1">
      <alignment vertical="top" wrapText="1"/>
    </xf>
    <xf numFmtId="0" fontId="18" fillId="6" borderId="24" xfId="0" applyFont="1" applyFill="1" applyBorder="1" applyAlignment="1">
      <alignment vertical="top" wrapText="1"/>
    </xf>
    <xf numFmtId="0" fontId="0" fillId="0" borderId="0" xfId="0" applyAlignment="1">
      <alignment vertical="top"/>
    </xf>
    <xf numFmtId="0" fontId="12" fillId="10" borderId="0" xfId="0" applyFont="1" applyFill="1" applyAlignment="1">
      <alignment vertical="top" wrapText="1"/>
    </xf>
    <xf numFmtId="0" fontId="24" fillId="10" borderId="0" xfId="0" applyFont="1" applyFill="1"/>
    <xf numFmtId="0" fontId="12" fillId="0" borderId="0" xfId="0" applyFont="1" applyAlignment="1">
      <alignment horizontal="center"/>
    </xf>
    <xf numFmtId="14" fontId="25" fillId="10" borderId="0" xfId="0" applyNumberFormat="1" applyFont="1" applyFill="1"/>
    <xf numFmtId="0" fontId="0" fillId="14" borderId="32" xfId="0" applyFill="1" applyBorder="1"/>
    <xf numFmtId="14" fontId="26" fillId="10" borderId="0" xfId="0" applyNumberFormat="1" applyFont="1" applyFill="1"/>
    <xf numFmtId="0" fontId="0" fillId="16" borderId="0" xfId="0" applyFill="1"/>
    <xf numFmtId="0" fontId="0" fillId="15" borderId="0" xfId="0" applyFill="1" applyAlignment="1">
      <alignment horizontal="center"/>
    </xf>
    <xf numFmtId="0" fontId="0" fillId="16" borderId="0" xfId="0" applyFill="1" applyAlignment="1">
      <alignment horizontal="center"/>
    </xf>
    <xf numFmtId="0" fontId="0" fillId="15" borderId="0" xfId="0" applyFill="1"/>
    <xf numFmtId="0" fontId="0" fillId="17" borderId="0" xfId="0" applyFill="1"/>
    <xf numFmtId="0" fontId="0" fillId="11" borderId="22" xfId="0" applyFill="1" applyBorder="1"/>
    <xf numFmtId="0" fontId="14" fillId="13" borderId="32" xfId="0" applyFont="1" applyFill="1" applyBorder="1"/>
    <xf numFmtId="0" fontId="0" fillId="13" borderId="31" xfId="0" applyFill="1" applyBorder="1"/>
    <xf numFmtId="0" fontId="0" fillId="13" borderId="27" xfId="0" applyFill="1" applyBorder="1"/>
    <xf numFmtId="0" fontId="0" fillId="18" borderId="0" xfId="0" applyFill="1"/>
    <xf numFmtId="0" fontId="0" fillId="18" borderId="11" xfId="0" applyFill="1" applyBorder="1"/>
    <xf numFmtId="44" fontId="0" fillId="18" borderId="0" xfId="0" applyNumberFormat="1" applyFill="1"/>
    <xf numFmtId="49" fontId="0" fillId="18" borderId="0" xfId="0" applyNumberFormat="1" applyFill="1"/>
    <xf numFmtId="0" fontId="0" fillId="18" borderId="32" xfId="0" applyFill="1" applyBorder="1"/>
    <xf numFmtId="14" fontId="0" fillId="15" borderId="0" xfId="0" applyNumberFormat="1" applyFill="1"/>
    <xf numFmtId="0" fontId="0" fillId="12" borderId="1" xfId="0" applyFill="1" applyBorder="1" applyAlignment="1">
      <alignment vertical="center"/>
    </xf>
    <xf numFmtId="0" fontId="12" fillId="6" borderId="0" xfId="0" applyFont="1" applyFill="1" applyAlignment="1">
      <alignment horizontal="left"/>
    </xf>
    <xf numFmtId="164" fontId="12" fillId="6" borderId="0" xfId="1" applyNumberFormat="1" applyFont="1" applyFill="1" applyAlignment="1">
      <alignment horizontal="left"/>
    </xf>
    <xf numFmtId="164" fontId="12" fillId="6" borderId="0" xfId="0" applyNumberFormat="1" applyFont="1" applyFill="1"/>
    <xf numFmtId="0" fontId="12" fillId="8" borderId="34" xfId="0" applyFont="1" applyFill="1" applyBorder="1"/>
    <xf numFmtId="0" fontId="12" fillId="8" borderId="35" xfId="0" applyFont="1" applyFill="1" applyBorder="1"/>
    <xf numFmtId="0" fontId="12" fillId="8" borderId="36" xfId="0" applyFont="1" applyFill="1" applyBorder="1"/>
    <xf numFmtId="0" fontId="12" fillId="8" borderId="37" xfId="0" applyFont="1" applyFill="1" applyBorder="1"/>
    <xf numFmtId="0" fontId="12" fillId="8" borderId="0" xfId="0" applyFont="1" applyFill="1"/>
    <xf numFmtId="0" fontId="12" fillId="8" borderId="38" xfId="0" applyFont="1" applyFill="1" applyBorder="1"/>
    <xf numFmtId="0" fontId="12" fillId="8" borderId="39" xfId="0" applyFont="1" applyFill="1" applyBorder="1"/>
    <xf numFmtId="0" fontId="12" fillId="8" borderId="40" xfId="0" applyFont="1" applyFill="1" applyBorder="1"/>
    <xf numFmtId="0" fontId="12" fillId="8" borderId="41" xfId="0" applyFont="1" applyFill="1" applyBorder="1"/>
    <xf numFmtId="0" fontId="12" fillId="15" borderId="0" xfId="0" applyFont="1" applyFill="1"/>
    <xf numFmtId="0" fontId="12" fillId="18" borderId="0" xfId="0" applyFont="1" applyFill="1"/>
    <xf numFmtId="0" fontId="0" fillId="13" borderId="42" xfId="0" applyFill="1" applyBorder="1"/>
    <xf numFmtId="0" fontId="12" fillId="15" borderId="1" xfId="0" applyFont="1" applyFill="1" applyBorder="1"/>
    <xf numFmtId="44" fontId="0" fillId="0" borderId="0" xfId="1" applyFont="1"/>
    <xf numFmtId="0" fontId="0" fillId="15" borderId="15" xfId="0" applyFill="1" applyBorder="1"/>
    <xf numFmtId="0" fontId="2" fillId="15" borderId="0" xfId="0" applyFont="1" applyFill="1"/>
    <xf numFmtId="0" fontId="0" fillId="8" borderId="1" xfId="0" applyFill="1" applyBorder="1"/>
    <xf numFmtId="0" fontId="0" fillId="15" borderId="1" xfId="0" applyFill="1" applyBorder="1"/>
    <xf numFmtId="0" fontId="0" fillId="6" borderId="0" xfId="0" applyFill="1" applyAlignment="1">
      <alignment horizontal="center"/>
    </xf>
    <xf numFmtId="44" fontId="0" fillId="6" borderId="0" xfId="1" applyFont="1" applyFill="1" applyBorder="1"/>
    <xf numFmtId="0" fontId="10" fillId="8" borderId="43" xfId="0" applyFont="1" applyFill="1" applyBorder="1" applyAlignment="1">
      <alignment horizontal="right"/>
    </xf>
    <xf numFmtId="0" fontId="0" fillId="5" borderId="44" xfId="0" applyFill="1" applyBorder="1" applyAlignment="1" applyProtection="1">
      <alignment horizontal="center"/>
      <protection locked="0"/>
    </xf>
    <xf numFmtId="164" fontId="2" fillId="8" borderId="6" xfId="0" applyNumberFormat="1" applyFont="1" applyFill="1" applyBorder="1" applyAlignment="1">
      <alignment horizontal="center" vertical="center"/>
    </xf>
    <xf numFmtId="0" fontId="0" fillId="10" borderId="1" xfId="0" applyFill="1" applyBorder="1" applyAlignment="1" applyProtection="1">
      <alignment horizontal="center"/>
      <protection locked="0"/>
    </xf>
    <xf numFmtId="0" fontId="0" fillId="10" borderId="1" xfId="0" applyFill="1" applyBorder="1" applyProtection="1">
      <protection locked="0"/>
    </xf>
    <xf numFmtId="44" fontId="0" fillId="10" borderId="1" xfId="1" applyFont="1" applyFill="1" applyBorder="1" applyProtection="1">
      <protection locked="0"/>
    </xf>
    <xf numFmtId="0" fontId="0" fillId="20" borderId="45" xfId="0" applyFill="1" applyBorder="1"/>
    <xf numFmtId="0" fontId="0" fillId="20" borderId="46" xfId="0" applyFill="1" applyBorder="1"/>
    <xf numFmtId="0" fontId="0" fillId="20" borderId="47" xfId="0" applyFill="1" applyBorder="1"/>
    <xf numFmtId="0" fontId="0" fillId="20" borderId="48" xfId="0" applyFill="1" applyBorder="1"/>
    <xf numFmtId="0" fontId="0" fillId="20" borderId="45" xfId="0" applyFill="1" applyBorder="1" applyAlignment="1">
      <alignment horizontal="center"/>
    </xf>
    <xf numFmtId="44" fontId="0" fillId="20" borderId="45" xfId="1" applyFont="1" applyFill="1" applyBorder="1" applyAlignment="1">
      <alignment horizontal="center"/>
    </xf>
    <xf numFmtId="44" fontId="0" fillId="6" borderId="0" xfId="1" applyFont="1" applyFill="1" applyProtection="1"/>
    <xf numFmtId="44" fontId="0" fillId="5" borderId="1" xfId="1" applyFont="1" applyFill="1" applyBorder="1" applyProtection="1"/>
    <xf numFmtId="44" fontId="2" fillId="7" borderId="1" xfId="1" applyFont="1" applyFill="1" applyBorder="1" applyAlignment="1" applyProtection="1">
      <alignment horizontal="center" vertical="center"/>
    </xf>
    <xf numFmtId="44" fontId="2" fillId="8" borderId="1" xfId="1" applyFont="1" applyFill="1" applyBorder="1" applyAlignment="1" applyProtection="1">
      <alignment horizontal="center" vertical="center"/>
    </xf>
    <xf numFmtId="44" fontId="0" fillId="10" borderId="0" xfId="1" applyFont="1" applyFill="1" applyProtection="1"/>
    <xf numFmtId="0" fontId="0" fillId="14" borderId="12" xfId="0" applyFill="1" applyBorder="1"/>
    <xf numFmtId="44" fontId="0" fillId="18" borderId="0" xfId="0" applyNumberFormat="1" applyFill="1" applyAlignment="1">
      <alignment horizontal="left"/>
    </xf>
    <xf numFmtId="0" fontId="0" fillId="12" borderId="49" xfId="0" applyFill="1" applyBorder="1" applyAlignment="1">
      <alignment horizontal="center"/>
    </xf>
    <xf numFmtId="14" fontId="0" fillId="13" borderId="1" xfId="0" applyNumberFormat="1" applyFill="1" applyBorder="1"/>
    <xf numFmtId="49" fontId="0" fillId="13" borderId="1" xfId="0" applyNumberFormat="1" applyFill="1" applyBorder="1"/>
    <xf numFmtId="0" fontId="0" fillId="6" borderId="0" xfId="0" applyFill="1" applyAlignment="1">
      <alignment horizontal="left"/>
    </xf>
    <xf numFmtId="0" fontId="0" fillId="20" borderId="45" xfId="0" applyFill="1" applyBorder="1" applyAlignment="1">
      <alignment horizontal="left"/>
    </xf>
    <xf numFmtId="14" fontId="12" fillId="9" borderId="29" xfId="1" applyNumberFormat="1" applyFont="1" applyFill="1" applyBorder="1" applyAlignment="1">
      <alignment horizontal="center"/>
    </xf>
    <xf numFmtId="14" fontId="12" fillId="9" borderId="30" xfId="1" applyNumberFormat="1" applyFont="1" applyFill="1" applyBorder="1" applyAlignment="1">
      <alignment horizontal="center"/>
    </xf>
    <xf numFmtId="0" fontId="0" fillId="0" borderId="0" xfId="0" applyAlignment="1">
      <alignment horizontal="center"/>
    </xf>
    <xf numFmtId="0" fontId="15" fillId="0" borderId="0" xfId="0" applyFont="1" applyAlignment="1">
      <alignment horizontal="left"/>
    </xf>
    <xf numFmtId="0" fontId="15" fillId="0" borderId="23" xfId="0" applyFont="1" applyBorder="1" applyAlignment="1">
      <alignment horizontal="left"/>
    </xf>
    <xf numFmtId="0" fontId="12" fillId="0" borderId="22" xfId="0" applyFont="1" applyBorder="1" applyAlignment="1">
      <alignment horizontal="left"/>
    </xf>
    <xf numFmtId="0" fontId="12" fillId="0" borderId="0" xfId="0" applyFont="1" applyAlignment="1">
      <alignment horizontal="center"/>
    </xf>
    <xf numFmtId="0" fontId="16" fillId="9" borderId="22" xfId="0" applyFont="1" applyFill="1" applyBorder="1" applyAlignment="1">
      <alignment horizontal="center"/>
    </xf>
    <xf numFmtId="164" fontId="15" fillId="0" borderId="0" xfId="1" applyNumberFormat="1" applyFont="1" applyFill="1" applyBorder="1" applyAlignment="1">
      <alignment horizontal="left" vertical="top" wrapText="1"/>
    </xf>
    <xf numFmtId="0" fontId="12" fillId="0" borderId="13" xfId="0" applyFont="1" applyBorder="1" applyAlignment="1">
      <alignment horizontal="left"/>
    </xf>
    <xf numFmtId="0" fontId="12" fillId="9" borderId="8" xfId="0" applyFont="1" applyFill="1" applyBorder="1" applyAlignment="1">
      <alignment horizontal="center"/>
    </xf>
    <xf numFmtId="0" fontId="12" fillId="9" borderId="9" xfId="0" applyFont="1" applyFill="1" applyBorder="1" applyAlignment="1">
      <alignment horizontal="center"/>
    </xf>
    <xf numFmtId="0" fontId="17" fillId="6" borderId="0" xfId="0" applyFont="1" applyFill="1" applyAlignment="1">
      <alignment horizontal="left"/>
    </xf>
    <xf numFmtId="0" fontId="18" fillId="6" borderId="24" xfId="0" applyFont="1" applyFill="1" applyBorder="1" applyAlignment="1">
      <alignment horizontal="left"/>
    </xf>
    <xf numFmtId="0" fontId="12" fillId="6" borderId="0" xfId="0" applyFont="1" applyFill="1" applyAlignment="1">
      <alignment horizontal="left" vertical="top" wrapText="1"/>
    </xf>
    <xf numFmtId="0" fontId="20" fillId="5" borderId="3" xfId="3" applyFont="1" applyFill="1" applyBorder="1" applyAlignment="1" applyProtection="1">
      <alignment horizontal="left" wrapText="1"/>
      <protection locked="0"/>
    </xf>
    <xf numFmtId="0" fontId="20" fillId="5" borderId="4" xfId="0" applyFont="1" applyFill="1" applyBorder="1" applyAlignment="1" applyProtection="1">
      <alignment horizontal="left" wrapText="1"/>
      <protection locked="0"/>
    </xf>
    <xf numFmtId="0" fontId="20" fillId="5" borderId="5" xfId="0" applyFont="1" applyFill="1" applyBorder="1" applyAlignment="1" applyProtection="1">
      <alignment horizontal="left" wrapText="1"/>
      <protection locked="0"/>
    </xf>
    <xf numFmtId="165" fontId="9" fillId="5" borderId="3" xfId="0" applyNumberFormat="1" applyFont="1" applyFill="1" applyBorder="1" applyAlignment="1" applyProtection="1">
      <alignment horizontal="left" wrapText="1"/>
      <protection locked="0"/>
    </xf>
    <xf numFmtId="165" fontId="9" fillId="5" borderId="4" xfId="0" applyNumberFormat="1" applyFont="1" applyFill="1" applyBorder="1" applyAlignment="1" applyProtection="1">
      <alignment horizontal="left" wrapText="1"/>
      <protection locked="0"/>
    </xf>
    <xf numFmtId="165" fontId="9" fillId="5" borderId="5" xfId="0" applyNumberFormat="1" applyFont="1" applyFill="1" applyBorder="1" applyAlignment="1" applyProtection="1">
      <alignment horizontal="left" wrapText="1"/>
      <protection locked="0"/>
    </xf>
    <xf numFmtId="0" fontId="9" fillId="5" borderId="3" xfId="0" applyFont="1" applyFill="1" applyBorder="1" applyAlignment="1" applyProtection="1">
      <alignment horizontal="left" wrapText="1"/>
      <protection locked="0"/>
    </xf>
    <xf numFmtId="0" fontId="9" fillId="5" borderId="4" xfId="0" applyFont="1" applyFill="1" applyBorder="1" applyAlignment="1" applyProtection="1">
      <alignment horizontal="left" wrapText="1"/>
      <protection locked="0"/>
    </xf>
    <xf numFmtId="0" fontId="9" fillId="5" borderId="5" xfId="0" applyFont="1" applyFill="1" applyBorder="1" applyAlignment="1" applyProtection="1">
      <alignment horizontal="left" wrapText="1"/>
      <protection locked="0"/>
    </xf>
    <xf numFmtId="0" fontId="7" fillId="7" borderId="3" xfId="0" applyFont="1" applyFill="1" applyBorder="1" applyAlignment="1">
      <alignment horizontal="center"/>
    </xf>
    <xf numFmtId="0" fontId="7" fillId="7" borderId="4" xfId="0" applyFont="1" applyFill="1" applyBorder="1" applyAlignment="1">
      <alignment horizontal="center"/>
    </xf>
    <xf numFmtId="0" fontId="7" fillId="7" borderId="5" xfId="0" applyFont="1" applyFill="1" applyBorder="1" applyAlignment="1">
      <alignment horizontal="center"/>
    </xf>
    <xf numFmtId="0" fontId="20" fillId="5" borderId="3" xfId="0" applyFont="1" applyFill="1" applyBorder="1" applyAlignment="1" applyProtection="1">
      <alignment horizontal="left" wrapText="1"/>
      <protection locked="0"/>
    </xf>
    <xf numFmtId="49" fontId="20" fillId="5" borderId="3" xfId="3" applyNumberFormat="1" applyFont="1" applyFill="1" applyBorder="1" applyAlignment="1" applyProtection="1">
      <alignment horizontal="left" wrapText="1"/>
      <protection locked="0"/>
    </xf>
    <xf numFmtId="49" fontId="20" fillId="5" borderId="4" xfId="0" applyNumberFormat="1" applyFont="1" applyFill="1" applyBorder="1" applyAlignment="1" applyProtection="1">
      <alignment horizontal="left" wrapText="1"/>
      <protection locked="0"/>
    </xf>
    <xf numFmtId="49" fontId="20" fillId="5" borderId="5" xfId="0" applyNumberFormat="1" applyFont="1" applyFill="1" applyBorder="1" applyAlignment="1" applyProtection="1">
      <alignment horizontal="left" wrapText="1"/>
      <protection locked="0"/>
    </xf>
    <xf numFmtId="0" fontId="7" fillId="7" borderId="2" xfId="0" applyFont="1" applyFill="1" applyBorder="1" applyAlignment="1">
      <alignment horizontal="center" vertical="center"/>
    </xf>
    <xf numFmtId="0" fontId="7" fillId="7" borderId="13" xfId="0" applyFont="1" applyFill="1" applyBorder="1" applyAlignment="1">
      <alignment horizontal="center" vertical="center"/>
    </xf>
    <xf numFmtId="0" fontId="7" fillId="7" borderId="25" xfId="0" applyFont="1" applyFill="1" applyBorder="1" applyAlignment="1">
      <alignment horizontal="center" vertical="center"/>
    </xf>
    <xf numFmtId="0" fontId="23" fillId="8" borderId="2" xfId="0" applyFont="1" applyFill="1" applyBorder="1" applyAlignment="1">
      <alignment horizontal="center" vertical="center" wrapText="1"/>
    </xf>
    <xf numFmtId="0" fontId="23" fillId="8" borderId="25" xfId="0" applyFont="1" applyFill="1" applyBorder="1" applyAlignment="1">
      <alignment horizontal="center" vertical="center" wrapText="1"/>
    </xf>
    <xf numFmtId="0" fontId="23" fillId="8" borderId="26" xfId="0" applyFont="1" applyFill="1" applyBorder="1" applyAlignment="1">
      <alignment horizontal="center" vertical="center" wrapText="1"/>
    </xf>
    <xf numFmtId="0" fontId="23" fillId="8" borderId="27" xfId="0" applyFont="1" applyFill="1" applyBorder="1" applyAlignment="1">
      <alignment horizontal="center" vertical="center" wrapText="1"/>
    </xf>
    <xf numFmtId="0" fontId="9" fillId="5" borderId="13" xfId="0" applyFont="1" applyFill="1" applyBorder="1" applyAlignment="1" applyProtection="1">
      <alignment horizontal="center" vertical="center"/>
      <protection locked="0"/>
    </xf>
    <xf numFmtId="0" fontId="9" fillId="5" borderId="25" xfId="0" applyFont="1" applyFill="1" applyBorder="1" applyAlignment="1" applyProtection="1">
      <alignment horizontal="center" vertical="center"/>
      <protection locked="0"/>
    </xf>
    <xf numFmtId="0" fontId="9" fillId="5" borderId="22" xfId="0" applyFont="1" applyFill="1" applyBorder="1" applyAlignment="1" applyProtection="1">
      <alignment horizontal="center" vertical="center"/>
      <protection locked="0"/>
    </xf>
    <xf numFmtId="0" fontId="9" fillId="5" borderId="27" xfId="0" applyFont="1" applyFill="1" applyBorder="1" applyAlignment="1" applyProtection="1">
      <alignment horizontal="center" vertical="center"/>
      <protection locked="0"/>
    </xf>
    <xf numFmtId="0" fontId="10" fillId="5" borderId="3" xfId="0" applyFont="1" applyFill="1" applyBorder="1" applyAlignment="1" applyProtection="1">
      <alignment horizontal="left" wrapText="1"/>
      <protection locked="0"/>
    </xf>
    <xf numFmtId="0" fontId="10" fillId="5" borderId="4" xfId="0" applyFont="1" applyFill="1" applyBorder="1" applyAlignment="1" applyProtection="1">
      <alignment horizontal="left" wrapText="1"/>
      <protection locked="0"/>
    </xf>
    <xf numFmtId="0" fontId="10" fillId="5" borderId="5" xfId="0" applyFont="1" applyFill="1" applyBorder="1" applyAlignment="1" applyProtection="1">
      <alignment horizontal="left" wrapText="1"/>
      <protection locked="0"/>
    </xf>
    <xf numFmtId="0" fontId="6" fillId="8" borderId="3" xfId="0" applyFont="1" applyFill="1" applyBorder="1" applyAlignment="1">
      <alignment horizontal="center" wrapText="1"/>
    </xf>
    <xf numFmtId="0" fontId="6" fillId="8" borderId="27" xfId="0" applyFont="1" applyFill="1" applyBorder="1" applyAlignment="1">
      <alignment horizontal="center" wrapText="1"/>
    </xf>
    <xf numFmtId="0" fontId="6" fillId="8" borderId="5" xfId="0" applyFont="1" applyFill="1" applyBorder="1" applyAlignment="1">
      <alignment horizontal="center" wrapText="1"/>
    </xf>
    <xf numFmtId="0" fontId="9" fillId="5" borderId="3" xfId="0" applyFont="1" applyFill="1" applyBorder="1" applyAlignment="1" applyProtection="1">
      <alignment horizontal="center" vertical="center"/>
      <protection locked="0"/>
    </xf>
    <xf numFmtId="0" fontId="9" fillId="5" borderId="5" xfId="0" applyFont="1" applyFill="1" applyBorder="1" applyAlignment="1" applyProtection="1">
      <alignment horizontal="center" vertical="center"/>
      <protection locked="0"/>
    </xf>
    <xf numFmtId="0" fontId="0" fillId="12" borderId="5" xfId="0" applyFill="1" applyBorder="1" applyAlignment="1">
      <alignment horizontal="center"/>
    </xf>
    <xf numFmtId="0" fontId="0" fillId="12" borderId="1" xfId="0" applyFill="1" applyBorder="1" applyAlignment="1">
      <alignment horizontal="center"/>
    </xf>
    <xf numFmtId="0" fontId="3" fillId="7" borderId="16" xfId="2" applyFont="1" applyFill="1" applyBorder="1" applyAlignment="1">
      <alignment horizontal="center"/>
    </xf>
    <xf numFmtId="0" fontId="3" fillId="7" borderId="17" xfId="2" applyFont="1" applyFill="1" applyBorder="1" applyAlignment="1">
      <alignment horizontal="center"/>
    </xf>
    <xf numFmtId="0" fontId="0" fillId="12" borderId="3" xfId="0" applyFill="1" applyBorder="1" applyAlignment="1">
      <alignment horizontal="center" vertical="center"/>
    </xf>
    <xf numFmtId="0" fontId="0" fillId="12" borderId="5" xfId="0" applyFill="1" applyBorder="1" applyAlignment="1">
      <alignment horizontal="center" vertical="center"/>
    </xf>
    <xf numFmtId="0" fontId="0" fillId="12" borderId="3" xfId="0" applyFill="1" applyBorder="1" applyAlignment="1">
      <alignment horizontal="center"/>
    </xf>
    <xf numFmtId="0" fontId="0" fillId="12" borderId="33" xfId="0" applyFill="1" applyBorder="1" applyAlignment="1">
      <alignment horizontal="center"/>
    </xf>
    <xf numFmtId="0" fontId="2" fillId="7" borderId="1" xfId="0" applyFont="1" applyFill="1" applyBorder="1" applyAlignment="1">
      <alignment horizontal="center" vertical="center"/>
    </xf>
    <xf numFmtId="0" fontId="0" fillId="10" borderId="3" xfId="0" applyFill="1" applyBorder="1" applyAlignment="1" applyProtection="1">
      <alignment horizontal="left"/>
      <protection locked="0"/>
    </xf>
    <xf numFmtId="0" fontId="0" fillId="10" borderId="4" xfId="0" applyFill="1" applyBorder="1" applyAlignment="1" applyProtection="1">
      <alignment horizontal="left"/>
      <protection locked="0"/>
    </xf>
    <xf numFmtId="0" fontId="0" fillId="10" borderId="5" xfId="0" applyFill="1" applyBorder="1" applyAlignment="1" applyProtection="1">
      <alignment horizontal="left"/>
      <protection locked="0"/>
    </xf>
    <xf numFmtId="0" fontId="27" fillId="8" borderId="2" xfId="0" applyFont="1" applyFill="1" applyBorder="1" applyAlignment="1">
      <alignment horizontal="center" vertical="center"/>
    </xf>
    <xf numFmtId="0" fontId="27" fillId="8" borderId="13" xfId="0" applyFont="1" applyFill="1" applyBorder="1" applyAlignment="1">
      <alignment horizontal="center" vertical="center"/>
    </xf>
    <xf numFmtId="0" fontId="27" fillId="8" borderId="25" xfId="0" applyFont="1" applyFill="1" applyBorder="1" applyAlignment="1">
      <alignment horizontal="center" vertical="center"/>
    </xf>
    <xf numFmtId="0" fontId="27" fillId="8" borderId="26" xfId="0" applyFont="1" applyFill="1" applyBorder="1" applyAlignment="1">
      <alignment horizontal="center" vertical="center"/>
    </xf>
    <xf numFmtId="0" fontId="27" fillId="8" borderId="22" xfId="0" applyFont="1" applyFill="1" applyBorder="1" applyAlignment="1">
      <alignment horizontal="center" vertical="center"/>
    </xf>
    <xf numFmtId="0" fontId="27" fillId="8" borderId="27" xfId="0" applyFont="1" applyFill="1" applyBorder="1" applyAlignment="1">
      <alignment horizontal="center" vertical="center"/>
    </xf>
    <xf numFmtId="0" fontId="27" fillId="19" borderId="2" xfId="0" applyFont="1" applyFill="1" applyBorder="1" applyAlignment="1">
      <alignment horizontal="center" vertical="center"/>
    </xf>
    <xf numFmtId="0" fontId="27" fillId="19" borderId="13" xfId="0" applyFont="1" applyFill="1" applyBorder="1" applyAlignment="1">
      <alignment horizontal="center" vertical="center"/>
    </xf>
    <xf numFmtId="0" fontId="27" fillId="19" borderId="25" xfId="0" applyFont="1" applyFill="1" applyBorder="1" applyAlignment="1">
      <alignment horizontal="center" vertical="center"/>
    </xf>
    <xf numFmtId="0" fontId="27" fillId="19" borderId="26" xfId="0" applyFont="1" applyFill="1" applyBorder="1" applyAlignment="1">
      <alignment horizontal="center" vertical="center"/>
    </xf>
    <xf numFmtId="0" fontId="27" fillId="19" borderId="22" xfId="0" applyFont="1" applyFill="1" applyBorder="1" applyAlignment="1">
      <alignment horizontal="center" vertical="center"/>
    </xf>
    <xf numFmtId="0" fontId="27" fillId="19" borderId="27" xfId="0" applyFont="1" applyFill="1" applyBorder="1" applyAlignment="1">
      <alignment horizontal="center" vertical="center"/>
    </xf>
  </cellXfs>
  <cellStyles count="4">
    <cellStyle name="Accent6" xfId="2" builtinId="49"/>
    <cellStyle name="Currency" xfId="1" builtinId="4"/>
    <cellStyle name="Hyperlink" xfId="3" builtinId="8"/>
    <cellStyle name="Normal" xfId="0" builtinId="0"/>
  </cellStyles>
  <dxfs count="204">
    <dxf>
      <font>
        <color theme="0"/>
      </font>
      <fill>
        <patternFill>
          <fgColor theme="0"/>
          <bgColor theme="0"/>
        </patternFill>
      </fill>
      <border>
        <left/>
        <right/>
        <top style="thin">
          <color auto="1"/>
        </top>
        <bottom/>
        <vertical/>
        <horizontal/>
      </border>
    </dxf>
    <dxf>
      <font>
        <color theme="0"/>
      </font>
      <fill>
        <patternFill>
          <bgColor theme="0"/>
        </patternFill>
      </fill>
      <border>
        <left/>
        <right/>
        <top/>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4" tint="0.79998168889431442"/>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D9E1F2"/>
      <color rgb="FF7A85B9"/>
      <color rgb="FF093D8B"/>
      <color rgb="FFB4131B"/>
      <color rgb="FFCB122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D7053240-CE69-11CD-A777-00DD01143C57}" r:id="rId1"/>
</file>

<file path=xl/activeX/activeX2.xml><?xml version="1.0" encoding="utf-8"?>
<ax:ocx xmlns:ax="http://schemas.microsoft.com/office/2006/activeX" xmlns:r="http://schemas.openxmlformats.org/officeDocument/2006/relationships" ax:classid="{D7053240-CE69-11CD-A777-00DD01143C57}" r:id="rId1"/>
</file>

<file path=xl/activeX/activeX3.xml><?xml version="1.0" encoding="utf-8"?>
<ax:ocx xmlns:ax="http://schemas.microsoft.com/office/2006/activeX" xmlns:r="http://schemas.openxmlformats.org/officeDocument/2006/relationships" ax:classid="{D7053240-CE69-11CD-A777-00DD01143C57}" r:id="rId1"/>
</file>

<file path=xl/activeX/activeX4.xml><?xml version="1.0" encoding="utf-8"?>
<ax:ocx xmlns:ax="http://schemas.microsoft.com/office/2006/activeX" xmlns:r="http://schemas.openxmlformats.org/officeDocument/2006/relationships" ax:classid="{4C599241-6926-101B-9992-00000B65C6F9}" r:id="rId1"/>
</file>

<file path=xl/activeX/activeX5.xml><?xml version="1.0" encoding="utf-8"?>
<ax:ocx xmlns:ax="http://schemas.microsoft.com/office/2006/activeX" xmlns:r="http://schemas.openxmlformats.org/officeDocument/2006/relationships" ax:classid="{D7053240-CE69-11CD-A777-00DD01143C57}" r:id="rId1"/>
</file>

<file path=xl/activeX/activeX6.xml><?xml version="1.0" encoding="utf-8"?>
<ax:ocx xmlns:ax="http://schemas.microsoft.com/office/2006/activeX" xmlns:r="http://schemas.openxmlformats.org/officeDocument/2006/relationships" ax:classid="{978C9E23-D4B0-11CE-BF2D-00AA003F40D0}" r:id="rId1"/>
</file>

<file path=xl/activeX/activeX7.xml><?xml version="1.0" encoding="utf-8"?>
<ax:ocx xmlns:ax="http://schemas.microsoft.com/office/2006/activeX" xmlns:r="http://schemas.openxmlformats.org/officeDocument/2006/relationships" ax:classid="{8BD21D10-EC42-11CE-9E0D-00AA006002F3}" r:id="rId1"/>
</file>

<file path=xl/activeX/activeX8.xml><?xml version="1.0" encoding="utf-8"?>
<ax:ocx xmlns:ax="http://schemas.microsoft.com/office/2006/activeX" xmlns:r="http://schemas.openxmlformats.org/officeDocument/2006/relationships" ax:classid="{8BD21D30-EC42-11CE-9E0D-00AA006002F3}" r:id="rId1"/>
</file>

<file path=xl/activeX/activeX9.xml><?xml version="1.0" encoding="utf-8"?>
<ax:ocx xmlns:ax="http://schemas.microsoft.com/office/2006/activeX" xmlns:r="http://schemas.openxmlformats.org/officeDocument/2006/relationships" ax:classid="{8BD21D60-EC42-11CE-9E0D-00AA006002F3}" r:id="rId1"/>
</file>

<file path=xl/ctrlProps/ctrlProp1.xml><?xml version="1.0" encoding="utf-8"?>
<formControlPr xmlns="http://schemas.microsoft.com/office/spreadsheetml/2009/9/main" objectType="Drop" dropStyle="combo" dx="22" fmlaLink="$1:$1048576" fmlaRange="$1:$1048576" noThreeD="1" sel="0" val="0"/>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emf"/><Relationship Id="rId1" Type="http://schemas.openxmlformats.org/officeDocument/2006/relationships/image" Target="../media/image10.emf"/></Relationships>
</file>

<file path=xl/drawings/_rels/drawing3.xml.rels><?xml version="1.0" encoding="UTF-8" standalone="yes"?>
<Relationships xmlns="http://schemas.openxmlformats.org/package/2006/relationships"><Relationship Id="rId1" Type="http://schemas.openxmlformats.org/officeDocument/2006/relationships/image" Target="../media/image15.png"/></Relationships>
</file>

<file path=xl/drawings/_rels/drawing4.xml.rels><?xml version="1.0" encoding="UTF-8" standalone="yes"?>
<Relationships xmlns="http://schemas.openxmlformats.org/package/2006/relationships"><Relationship Id="rId1" Type="http://schemas.openxmlformats.org/officeDocument/2006/relationships/image" Target="../media/image16.png"/></Relationships>
</file>

<file path=xl/drawings/_rels/drawing5.xml.rels><?xml version="1.0" encoding="UTF-8" standalone="yes"?>
<Relationships xmlns="http://schemas.openxmlformats.org/package/2006/relationships"><Relationship Id="rId1" Type="http://schemas.openxmlformats.org/officeDocument/2006/relationships/image" Target="../media/image26.png"/></Relationships>
</file>

<file path=xl/drawings/_rels/drawing6.xml.rels><?xml version="1.0" encoding="UTF-8" standalone="yes"?>
<Relationships xmlns="http://schemas.openxmlformats.org/package/2006/relationships"><Relationship Id="rId3" Type="http://schemas.openxmlformats.org/officeDocument/2006/relationships/image" Target="../media/image29.png"/><Relationship Id="rId2" Type="http://schemas.openxmlformats.org/officeDocument/2006/relationships/image" Target="../media/image28.png"/><Relationship Id="rId1" Type="http://schemas.openxmlformats.org/officeDocument/2006/relationships/image" Target="../media/image27.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4.emf"/><Relationship Id="rId1" Type="http://schemas.openxmlformats.org/officeDocument/2006/relationships/image" Target="../media/image13.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18.emf"/><Relationship Id="rId3" Type="http://schemas.openxmlformats.org/officeDocument/2006/relationships/image" Target="../media/image23.emf"/><Relationship Id="rId7" Type="http://schemas.openxmlformats.org/officeDocument/2006/relationships/image" Target="../media/image19.emf"/><Relationship Id="rId2" Type="http://schemas.openxmlformats.org/officeDocument/2006/relationships/image" Target="../media/image24.emf"/><Relationship Id="rId1" Type="http://schemas.openxmlformats.org/officeDocument/2006/relationships/image" Target="../media/image25.emf"/><Relationship Id="rId6" Type="http://schemas.openxmlformats.org/officeDocument/2006/relationships/image" Target="../media/image20.emf"/><Relationship Id="rId5" Type="http://schemas.openxmlformats.org/officeDocument/2006/relationships/image" Target="../media/image21.emf"/><Relationship Id="rId4" Type="http://schemas.openxmlformats.org/officeDocument/2006/relationships/image" Target="../media/image22.emf"/><Relationship Id="rId9" Type="http://schemas.openxmlformats.org/officeDocument/2006/relationships/image" Target="../media/image17.emf"/></Relationships>
</file>

<file path=xl/drawings/drawing1.xml><?xml version="1.0" encoding="utf-8"?>
<xdr:wsDr xmlns:xdr="http://schemas.openxmlformats.org/drawingml/2006/spreadsheetDrawing" xmlns:a="http://schemas.openxmlformats.org/drawingml/2006/main">
  <xdr:twoCellAnchor>
    <xdr:from>
      <xdr:col>7</xdr:col>
      <xdr:colOff>323850</xdr:colOff>
      <xdr:row>52</xdr:row>
      <xdr:rowOff>152399</xdr:rowOff>
    </xdr:from>
    <xdr:to>
      <xdr:col>17</xdr:col>
      <xdr:colOff>228599</xdr:colOff>
      <xdr:row>57</xdr:row>
      <xdr:rowOff>38100</xdr:rowOff>
    </xdr:to>
    <xdr:grpSp>
      <xdr:nvGrpSpPr>
        <xdr:cNvPr id="80" name="Group 79">
          <a:extLst>
            <a:ext uri="{FF2B5EF4-FFF2-40B4-BE49-F238E27FC236}">
              <a16:creationId xmlns:a16="http://schemas.microsoft.com/office/drawing/2014/main" id="{00000000-0008-0000-0000-000050000000}"/>
            </a:ext>
          </a:extLst>
        </xdr:cNvPr>
        <xdr:cNvGrpSpPr/>
      </xdr:nvGrpSpPr>
      <xdr:grpSpPr>
        <a:xfrm>
          <a:off x="9648825" y="20097749"/>
          <a:ext cx="6476999" cy="2019301"/>
          <a:chOff x="9305925" y="23102780"/>
          <a:chExt cx="8039100" cy="1919395"/>
        </a:xfrm>
      </xdr:grpSpPr>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9305925" y="23102780"/>
            <a:ext cx="8039100" cy="1919395"/>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sp macro="" textlink="">
        <xdr:nvSpPr>
          <xdr:cNvPr id="118" name="Rectangle 117">
            <a:extLst>
              <a:ext uri="{FF2B5EF4-FFF2-40B4-BE49-F238E27FC236}">
                <a16:creationId xmlns:a16="http://schemas.microsoft.com/office/drawing/2014/main" id="{00000000-0008-0000-0000-000076000000}"/>
              </a:ext>
            </a:extLst>
          </xdr:cNvPr>
          <xdr:cNvSpPr/>
        </xdr:nvSpPr>
        <xdr:spPr>
          <a:xfrm>
            <a:off x="14288555" y="24080497"/>
            <a:ext cx="2923119" cy="351128"/>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sp macro="" textlink="">
        <xdr:nvSpPr>
          <xdr:cNvPr id="121" name="Rectangle 120">
            <a:extLst>
              <a:ext uri="{FF2B5EF4-FFF2-40B4-BE49-F238E27FC236}">
                <a16:creationId xmlns:a16="http://schemas.microsoft.com/office/drawing/2014/main" id="{00000000-0008-0000-0000-000079000000}"/>
              </a:ext>
            </a:extLst>
          </xdr:cNvPr>
          <xdr:cNvSpPr/>
        </xdr:nvSpPr>
        <xdr:spPr>
          <a:xfrm>
            <a:off x="12451448" y="24088327"/>
            <a:ext cx="1245502" cy="456214"/>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sp macro="" textlink="">
        <xdr:nvSpPr>
          <xdr:cNvPr id="35" name="Rectangle 34">
            <a:extLst>
              <a:ext uri="{FF2B5EF4-FFF2-40B4-BE49-F238E27FC236}">
                <a16:creationId xmlns:a16="http://schemas.microsoft.com/office/drawing/2014/main" id="{00000000-0008-0000-0000-000023000000}"/>
              </a:ext>
            </a:extLst>
          </xdr:cNvPr>
          <xdr:cNvSpPr/>
        </xdr:nvSpPr>
        <xdr:spPr>
          <a:xfrm>
            <a:off x="14272414" y="23202900"/>
            <a:ext cx="2939261" cy="733426"/>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grpSp>
    <xdr:clientData/>
  </xdr:twoCellAnchor>
  <xdr:twoCellAnchor>
    <xdr:from>
      <xdr:col>7</xdr:col>
      <xdr:colOff>333377</xdr:colOff>
      <xdr:row>49</xdr:row>
      <xdr:rowOff>581027</xdr:rowOff>
    </xdr:from>
    <xdr:to>
      <xdr:col>17</xdr:col>
      <xdr:colOff>228600</xdr:colOff>
      <xdr:row>51</xdr:row>
      <xdr:rowOff>28576</xdr:rowOff>
    </xdr:to>
    <xdr:grpSp>
      <xdr:nvGrpSpPr>
        <xdr:cNvPr id="81" name="Group 80">
          <a:extLst>
            <a:ext uri="{FF2B5EF4-FFF2-40B4-BE49-F238E27FC236}">
              <a16:creationId xmlns:a16="http://schemas.microsoft.com/office/drawing/2014/main" id="{00000000-0008-0000-0000-000051000000}"/>
            </a:ext>
          </a:extLst>
        </xdr:cNvPr>
        <xdr:cNvGrpSpPr/>
      </xdr:nvGrpSpPr>
      <xdr:grpSpPr>
        <a:xfrm>
          <a:off x="9658352" y="17659352"/>
          <a:ext cx="6467473" cy="1933574"/>
          <a:chOff x="9296402" y="20821650"/>
          <a:chExt cx="8010341" cy="1920240"/>
        </a:xfrm>
      </xdr:grpSpPr>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stretch>
            <a:fillRect/>
          </a:stretch>
        </xdr:blipFill>
        <xdr:spPr>
          <a:xfrm>
            <a:off x="9296402" y="20821650"/>
            <a:ext cx="8010341" cy="1920240"/>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sp macro="" textlink="">
        <xdr:nvSpPr>
          <xdr:cNvPr id="117" name="Rectangle 116">
            <a:extLst>
              <a:ext uri="{FF2B5EF4-FFF2-40B4-BE49-F238E27FC236}">
                <a16:creationId xmlns:a16="http://schemas.microsoft.com/office/drawing/2014/main" id="{00000000-0008-0000-0000-000075000000}"/>
              </a:ext>
            </a:extLst>
          </xdr:cNvPr>
          <xdr:cNvSpPr/>
        </xdr:nvSpPr>
        <xdr:spPr>
          <a:xfrm>
            <a:off x="14243839" y="20924418"/>
            <a:ext cx="2939261" cy="754482"/>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sp macro="" textlink="">
        <xdr:nvSpPr>
          <xdr:cNvPr id="119" name="Rectangle 118">
            <a:extLst>
              <a:ext uri="{FF2B5EF4-FFF2-40B4-BE49-F238E27FC236}">
                <a16:creationId xmlns:a16="http://schemas.microsoft.com/office/drawing/2014/main" id="{00000000-0008-0000-0000-000077000000}"/>
              </a:ext>
            </a:extLst>
          </xdr:cNvPr>
          <xdr:cNvSpPr/>
        </xdr:nvSpPr>
        <xdr:spPr>
          <a:xfrm>
            <a:off x="14247043" y="21771516"/>
            <a:ext cx="1364431" cy="431259"/>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sp macro="" textlink="">
        <xdr:nvSpPr>
          <xdr:cNvPr id="120" name="Rectangle 119">
            <a:extLst>
              <a:ext uri="{FF2B5EF4-FFF2-40B4-BE49-F238E27FC236}">
                <a16:creationId xmlns:a16="http://schemas.microsoft.com/office/drawing/2014/main" id="{00000000-0008-0000-0000-000078000000}"/>
              </a:ext>
            </a:extLst>
          </xdr:cNvPr>
          <xdr:cNvSpPr/>
        </xdr:nvSpPr>
        <xdr:spPr>
          <a:xfrm>
            <a:off x="16137560" y="21752466"/>
            <a:ext cx="1007440" cy="459834"/>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grpSp>
    <xdr:clientData/>
  </xdr:twoCellAnchor>
  <xdr:twoCellAnchor editAs="oneCell">
    <xdr:from>
      <xdr:col>5</xdr:col>
      <xdr:colOff>123824</xdr:colOff>
      <xdr:row>25</xdr:row>
      <xdr:rowOff>180975</xdr:rowOff>
    </xdr:from>
    <xdr:to>
      <xdr:col>16</xdr:col>
      <xdr:colOff>582612</xdr:colOff>
      <xdr:row>31</xdr:row>
      <xdr:rowOff>646113</xdr:rowOff>
    </xdr:to>
    <xdr:pic>
      <xdr:nvPicPr>
        <xdr:cNvPr id="18" name="Picture 17">
          <a:extLst>
            <a:ext uri="{FF2B5EF4-FFF2-40B4-BE49-F238E27FC236}">
              <a16:creationId xmlns:a16="http://schemas.microsoft.com/office/drawing/2014/main" id="{00000000-0008-0000-0000-000012000000}"/>
            </a:ext>
          </a:extLst>
        </xdr:cNvPr>
        <xdr:cNvPicPr>
          <a:picLocks noChangeAspect="1"/>
        </xdr:cNvPicPr>
      </xdr:nvPicPr>
      <xdr:blipFill rotWithShape="1">
        <a:blip xmlns:r="http://schemas.openxmlformats.org/officeDocument/2006/relationships" r:embed="rId3"/>
        <a:srcRect l="426" t="-1015" r="1016" b="2489"/>
        <a:stretch/>
      </xdr:blipFill>
      <xdr:spPr>
        <a:xfrm>
          <a:off x="9448799" y="17383125"/>
          <a:ext cx="7688263" cy="3408363"/>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editAs="oneCell">
    <xdr:from>
      <xdr:col>4</xdr:col>
      <xdr:colOff>463550</xdr:colOff>
      <xdr:row>5</xdr:row>
      <xdr:rowOff>161925</xdr:rowOff>
    </xdr:from>
    <xdr:to>
      <xdr:col>16</xdr:col>
      <xdr:colOff>400050</xdr:colOff>
      <xdr:row>12</xdr:row>
      <xdr:rowOff>902424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4"/>
        <a:stretch>
          <a:fillRect/>
        </a:stretch>
      </xdr:blipFill>
      <xdr:spPr>
        <a:xfrm>
          <a:off x="9131300" y="1781175"/>
          <a:ext cx="7823200" cy="2931249"/>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xdr:from>
      <xdr:col>2</xdr:col>
      <xdr:colOff>5238750</xdr:colOff>
      <xdr:row>6</xdr:row>
      <xdr:rowOff>238125</xdr:rowOff>
    </xdr:from>
    <xdr:to>
      <xdr:col>4</xdr:col>
      <xdr:colOff>590550</xdr:colOff>
      <xdr:row>8</xdr:row>
      <xdr:rowOff>165101</xdr:rowOff>
    </xdr:to>
    <xdr:cxnSp macro="">
      <xdr:nvCxnSpPr>
        <xdr:cNvPr id="6" name="Straight Arrow Connector 5">
          <a:extLst>
            <a:ext uri="{FF2B5EF4-FFF2-40B4-BE49-F238E27FC236}">
              <a16:creationId xmlns:a16="http://schemas.microsoft.com/office/drawing/2014/main" id="{00000000-0008-0000-0000-000006000000}"/>
            </a:ext>
          </a:extLst>
        </xdr:cNvPr>
        <xdr:cNvCxnSpPr/>
      </xdr:nvCxnSpPr>
      <xdr:spPr>
        <a:xfrm flipV="1">
          <a:off x="7867650" y="2066925"/>
          <a:ext cx="1390650" cy="717551"/>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69850</xdr:colOff>
      <xdr:row>6</xdr:row>
      <xdr:rowOff>228600</xdr:rowOff>
    </xdr:from>
    <xdr:to>
      <xdr:col>12</xdr:col>
      <xdr:colOff>504825</xdr:colOff>
      <xdr:row>12</xdr:row>
      <xdr:rowOff>574675</xdr:rowOff>
    </xdr:to>
    <xdr:cxnSp macro="">
      <xdr:nvCxnSpPr>
        <xdr:cNvPr id="21" name="Elbow Connector 20">
          <a:extLst>
            <a:ext uri="{FF2B5EF4-FFF2-40B4-BE49-F238E27FC236}">
              <a16:creationId xmlns:a16="http://schemas.microsoft.com/office/drawing/2014/main" id="{00000000-0008-0000-0000-000015000000}"/>
            </a:ext>
          </a:extLst>
        </xdr:cNvPr>
        <xdr:cNvCxnSpPr/>
      </xdr:nvCxnSpPr>
      <xdr:spPr>
        <a:xfrm flipV="1">
          <a:off x="8080375" y="5057775"/>
          <a:ext cx="6350000" cy="2508250"/>
        </a:xfrm>
        <a:prstGeom prst="bentConnector3">
          <a:avLst>
            <a:gd name="adj1" fmla="val 98300"/>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editAs="oneCell">
    <xdr:from>
      <xdr:col>3</xdr:col>
      <xdr:colOff>523877</xdr:colOff>
      <xdr:row>49</xdr:row>
      <xdr:rowOff>590367</xdr:rowOff>
    </xdr:from>
    <xdr:to>
      <xdr:col>6</xdr:col>
      <xdr:colOff>592703</xdr:colOff>
      <xdr:row>57</xdr:row>
      <xdr:rowOff>52014</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5"/>
        <a:stretch>
          <a:fillRect/>
        </a:stretch>
      </xdr:blipFill>
      <xdr:spPr>
        <a:xfrm>
          <a:off x="7219952" y="17668692"/>
          <a:ext cx="2040501" cy="4462272"/>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xdr:from>
      <xdr:col>3</xdr:col>
      <xdr:colOff>117475</xdr:colOff>
      <xdr:row>6</xdr:row>
      <xdr:rowOff>247650</xdr:rowOff>
    </xdr:from>
    <xdr:to>
      <xdr:col>8</xdr:col>
      <xdr:colOff>638175</xdr:colOff>
      <xdr:row>10</xdr:row>
      <xdr:rowOff>136527</xdr:rowOff>
    </xdr:to>
    <xdr:cxnSp macro="">
      <xdr:nvCxnSpPr>
        <xdr:cNvPr id="49" name="Elbow Connector 48">
          <a:extLst>
            <a:ext uri="{FF2B5EF4-FFF2-40B4-BE49-F238E27FC236}">
              <a16:creationId xmlns:a16="http://schemas.microsoft.com/office/drawing/2014/main" id="{00000000-0008-0000-0000-000031000000}"/>
            </a:ext>
          </a:extLst>
        </xdr:cNvPr>
        <xdr:cNvCxnSpPr/>
      </xdr:nvCxnSpPr>
      <xdr:spPr>
        <a:xfrm flipV="1">
          <a:off x="8128000" y="5076825"/>
          <a:ext cx="3806825" cy="1460502"/>
        </a:xfrm>
        <a:prstGeom prst="bentConnector3">
          <a:avLst>
            <a:gd name="adj1" fmla="val 96539"/>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6</xdr:col>
      <xdr:colOff>123824</xdr:colOff>
      <xdr:row>15</xdr:row>
      <xdr:rowOff>545994</xdr:rowOff>
    </xdr:from>
    <xdr:to>
      <xdr:col>17</xdr:col>
      <xdr:colOff>456779</xdr:colOff>
      <xdr:row>21</xdr:row>
      <xdr:rowOff>523875</xdr:rowOff>
    </xdr:to>
    <xdr:pic>
      <xdr:nvPicPr>
        <xdr:cNvPr id="8" name="Picture 7">
          <a:extLst>
            <a:ext uri="{FF2B5EF4-FFF2-40B4-BE49-F238E27FC236}">
              <a16:creationId xmlns:a16="http://schemas.microsoft.com/office/drawing/2014/main" id="{00000000-0008-0000-0000-000008000000}"/>
            </a:ext>
          </a:extLst>
        </xdr:cNvPr>
        <xdr:cNvPicPr>
          <a:picLocks noChangeAspect="1"/>
        </xdr:cNvPicPr>
      </xdr:nvPicPr>
      <xdr:blipFill rotWithShape="1">
        <a:blip xmlns:r="http://schemas.openxmlformats.org/officeDocument/2006/relationships" r:embed="rId6"/>
        <a:srcRect b="27184"/>
        <a:stretch/>
      </xdr:blipFill>
      <xdr:spPr>
        <a:xfrm>
          <a:off x="10106024" y="12404619"/>
          <a:ext cx="7562430" cy="2359131"/>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xdr:from>
      <xdr:col>2</xdr:col>
      <xdr:colOff>5229225</xdr:colOff>
      <xdr:row>15</xdr:row>
      <xdr:rowOff>342900</xdr:rowOff>
    </xdr:from>
    <xdr:to>
      <xdr:col>6</xdr:col>
      <xdr:colOff>447675</xdr:colOff>
      <xdr:row>17</xdr:row>
      <xdr:rowOff>268438</xdr:rowOff>
    </xdr:to>
    <xdr:cxnSp macro="">
      <xdr:nvCxnSpPr>
        <xdr:cNvPr id="58" name="Straight Arrow Connector 57">
          <a:extLst>
            <a:ext uri="{FF2B5EF4-FFF2-40B4-BE49-F238E27FC236}">
              <a16:creationId xmlns:a16="http://schemas.microsoft.com/office/drawing/2014/main" id="{00000000-0008-0000-0000-00003A000000}"/>
            </a:ext>
          </a:extLst>
        </xdr:cNvPr>
        <xdr:cNvCxnSpPr/>
      </xdr:nvCxnSpPr>
      <xdr:spPr>
        <a:xfrm>
          <a:off x="7858125" y="12201525"/>
          <a:ext cx="2571750" cy="735163"/>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0</xdr:colOff>
      <xdr:row>17</xdr:row>
      <xdr:rowOff>289639</xdr:rowOff>
    </xdr:from>
    <xdr:to>
      <xdr:col>6</xdr:col>
      <xdr:colOff>466725</xdr:colOff>
      <xdr:row>19</xdr:row>
      <xdr:rowOff>15832</xdr:rowOff>
    </xdr:to>
    <xdr:cxnSp macro="">
      <xdr:nvCxnSpPr>
        <xdr:cNvPr id="60" name="Straight Arrow Connector 59">
          <a:extLst>
            <a:ext uri="{FF2B5EF4-FFF2-40B4-BE49-F238E27FC236}">
              <a16:creationId xmlns:a16="http://schemas.microsoft.com/office/drawing/2014/main" id="{00000000-0008-0000-0000-00003C000000}"/>
            </a:ext>
          </a:extLst>
        </xdr:cNvPr>
        <xdr:cNvCxnSpPr/>
      </xdr:nvCxnSpPr>
      <xdr:spPr>
        <a:xfrm>
          <a:off x="8010525" y="12957889"/>
          <a:ext cx="2438400" cy="516768"/>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104775</xdr:colOff>
      <xdr:row>19</xdr:row>
      <xdr:rowOff>161925</xdr:rowOff>
    </xdr:from>
    <xdr:to>
      <xdr:col>6</xdr:col>
      <xdr:colOff>495300</xdr:colOff>
      <xdr:row>19</xdr:row>
      <xdr:rowOff>557724</xdr:rowOff>
    </xdr:to>
    <xdr:cxnSp macro="">
      <xdr:nvCxnSpPr>
        <xdr:cNvPr id="61" name="Straight Arrow Connector 60">
          <a:extLst>
            <a:ext uri="{FF2B5EF4-FFF2-40B4-BE49-F238E27FC236}">
              <a16:creationId xmlns:a16="http://schemas.microsoft.com/office/drawing/2014/main" id="{00000000-0008-0000-0000-00003D000000}"/>
            </a:ext>
          </a:extLst>
        </xdr:cNvPr>
        <xdr:cNvCxnSpPr/>
      </xdr:nvCxnSpPr>
      <xdr:spPr>
        <a:xfrm>
          <a:off x="8115300" y="13620750"/>
          <a:ext cx="2362200" cy="395799"/>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47625</xdr:colOff>
      <xdr:row>21</xdr:row>
      <xdr:rowOff>142875</xdr:rowOff>
    </xdr:from>
    <xdr:to>
      <xdr:col>6</xdr:col>
      <xdr:colOff>495300</xdr:colOff>
      <xdr:row>21</xdr:row>
      <xdr:rowOff>310721</xdr:rowOff>
    </xdr:to>
    <xdr:cxnSp macro="">
      <xdr:nvCxnSpPr>
        <xdr:cNvPr id="62" name="Straight Arrow Connector 61">
          <a:extLst>
            <a:ext uri="{FF2B5EF4-FFF2-40B4-BE49-F238E27FC236}">
              <a16:creationId xmlns:a16="http://schemas.microsoft.com/office/drawing/2014/main" id="{00000000-0008-0000-0000-00003E000000}"/>
            </a:ext>
          </a:extLst>
        </xdr:cNvPr>
        <xdr:cNvCxnSpPr/>
      </xdr:nvCxnSpPr>
      <xdr:spPr>
        <a:xfrm>
          <a:off x="8058150" y="14382750"/>
          <a:ext cx="2419350" cy="167846"/>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5372100</xdr:colOff>
      <xdr:row>23</xdr:row>
      <xdr:rowOff>228600</xdr:rowOff>
    </xdr:from>
    <xdr:to>
      <xdr:col>11</xdr:col>
      <xdr:colOff>603250</xdr:colOff>
      <xdr:row>31</xdr:row>
      <xdr:rowOff>342900</xdr:rowOff>
    </xdr:to>
    <xdr:grpSp>
      <xdr:nvGrpSpPr>
        <xdr:cNvPr id="11" name="Group 10">
          <a:extLst>
            <a:ext uri="{FF2B5EF4-FFF2-40B4-BE49-F238E27FC236}">
              <a16:creationId xmlns:a16="http://schemas.microsoft.com/office/drawing/2014/main" id="{00000000-0008-0000-0000-00000B000000}"/>
            </a:ext>
          </a:extLst>
        </xdr:cNvPr>
        <xdr:cNvGrpSpPr/>
      </xdr:nvGrpSpPr>
      <xdr:grpSpPr>
        <a:xfrm>
          <a:off x="6686550" y="8191500"/>
          <a:ext cx="5870575" cy="3638550"/>
          <a:chOff x="8001000" y="11430000"/>
          <a:chExt cx="5870575" cy="3276600"/>
        </a:xfrm>
      </xdr:grpSpPr>
      <xdr:cxnSp macro="">
        <xdr:nvCxnSpPr>
          <xdr:cNvPr id="73" name="Elbow Connector 72">
            <a:extLst>
              <a:ext uri="{FF2B5EF4-FFF2-40B4-BE49-F238E27FC236}">
                <a16:creationId xmlns:a16="http://schemas.microsoft.com/office/drawing/2014/main" id="{00000000-0008-0000-0000-000049000000}"/>
              </a:ext>
            </a:extLst>
          </xdr:cNvPr>
          <xdr:cNvCxnSpPr/>
        </xdr:nvCxnSpPr>
        <xdr:spPr>
          <a:xfrm flipV="1">
            <a:off x="8010525" y="11430000"/>
            <a:ext cx="1971675" cy="527050"/>
          </a:xfrm>
          <a:prstGeom prst="bentConnector3">
            <a:avLst>
              <a:gd name="adj1" fmla="val 45833"/>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74" name="Elbow Connector 73">
            <a:extLst>
              <a:ext uri="{FF2B5EF4-FFF2-40B4-BE49-F238E27FC236}">
                <a16:creationId xmlns:a16="http://schemas.microsoft.com/office/drawing/2014/main" id="{00000000-0008-0000-0000-00004A000000}"/>
              </a:ext>
            </a:extLst>
          </xdr:cNvPr>
          <xdr:cNvCxnSpPr/>
        </xdr:nvCxnSpPr>
        <xdr:spPr>
          <a:xfrm flipV="1">
            <a:off x="8010525" y="11525250"/>
            <a:ext cx="3317875" cy="1200150"/>
          </a:xfrm>
          <a:prstGeom prst="bentConnector3">
            <a:avLst>
              <a:gd name="adj1" fmla="val 30381"/>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75" name="Elbow Connector 74">
            <a:extLst>
              <a:ext uri="{FF2B5EF4-FFF2-40B4-BE49-F238E27FC236}">
                <a16:creationId xmlns:a16="http://schemas.microsoft.com/office/drawing/2014/main" id="{00000000-0008-0000-0000-00004B000000}"/>
              </a:ext>
            </a:extLst>
          </xdr:cNvPr>
          <xdr:cNvCxnSpPr/>
        </xdr:nvCxnSpPr>
        <xdr:spPr>
          <a:xfrm flipV="1">
            <a:off x="8001000" y="11623675"/>
            <a:ext cx="4692650" cy="2054225"/>
          </a:xfrm>
          <a:prstGeom prst="bentConnector3">
            <a:avLst>
              <a:gd name="adj1" fmla="val 23989"/>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76" name="Elbow Connector 75">
            <a:extLst>
              <a:ext uri="{FF2B5EF4-FFF2-40B4-BE49-F238E27FC236}">
                <a16:creationId xmlns:a16="http://schemas.microsoft.com/office/drawing/2014/main" id="{00000000-0008-0000-0000-00004C000000}"/>
              </a:ext>
            </a:extLst>
          </xdr:cNvPr>
          <xdr:cNvCxnSpPr/>
        </xdr:nvCxnSpPr>
        <xdr:spPr>
          <a:xfrm flipV="1">
            <a:off x="8010525" y="11737975"/>
            <a:ext cx="5861050" cy="2968625"/>
          </a:xfrm>
          <a:prstGeom prst="bentConnector3">
            <a:avLst>
              <a:gd name="adj1" fmla="val 21197"/>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grpSp>
    <xdr:clientData/>
  </xdr:twoCellAnchor>
  <xdr:twoCellAnchor>
    <xdr:from>
      <xdr:col>5</xdr:col>
      <xdr:colOff>647700</xdr:colOff>
      <xdr:row>23</xdr:row>
      <xdr:rowOff>228600</xdr:rowOff>
    </xdr:from>
    <xdr:to>
      <xdr:col>6</xdr:col>
      <xdr:colOff>0</xdr:colOff>
      <xdr:row>25</xdr:row>
      <xdr:rowOff>165100</xdr:rowOff>
    </xdr:to>
    <xdr:cxnSp macro="">
      <xdr:nvCxnSpPr>
        <xdr:cNvPr id="96" name="Straight Arrow Connector 95">
          <a:extLst>
            <a:ext uri="{FF2B5EF4-FFF2-40B4-BE49-F238E27FC236}">
              <a16:creationId xmlns:a16="http://schemas.microsoft.com/office/drawing/2014/main" id="{00000000-0008-0000-0000-000060000000}"/>
            </a:ext>
          </a:extLst>
        </xdr:cNvPr>
        <xdr:cNvCxnSpPr/>
      </xdr:nvCxnSpPr>
      <xdr:spPr>
        <a:xfrm>
          <a:off x="9988550" y="14268450"/>
          <a:ext cx="12700" cy="527050"/>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8</xdr:col>
      <xdr:colOff>25400</xdr:colOff>
      <xdr:row>23</xdr:row>
      <xdr:rowOff>323850</xdr:rowOff>
    </xdr:from>
    <xdr:to>
      <xdr:col>8</xdr:col>
      <xdr:colOff>38100</xdr:colOff>
      <xdr:row>25</xdr:row>
      <xdr:rowOff>161925</xdr:rowOff>
    </xdr:to>
    <xdr:cxnSp macro="">
      <xdr:nvCxnSpPr>
        <xdr:cNvPr id="101" name="Straight Arrow Connector 100">
          <a:extLst>
            <a:ext uri="{FF2B5EF4-FFF2-40B4-BE49-F238E27FC236}">
              <a16:creationId xmlns:a16="http://schemas.microsoft.com/office/drawing/2014/main" id="{00000000-0008-0000-0000-000065000000}"/>
            </a:ext>
          </a:extLst>
        </xdr:cNvPr>
        <xdr:cNvCxnSpPr/>
      </xdr:nvCxnSpPr>
      <xdr:spPr>
        <a:xfrm>
          <a:off x="11322050" y="13963650"/>
          <a:ext cx="12700" cy="428625"/>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10</xdr:col>
      <xdr:colOff>76200</xdr:colOff>
      <xdr:row>24</xdr:row>
      <xdr:rowOff>60325</xdr:rowOff>
    </xdr:from>
    <xdr:to>
      <xdr:col>10</xdr:col>
      <xdr:colOff>76200</xdr:colOff>
      <xdr:row>25</xdr:row>
      <xdr:rowOff>200025</xdr:rowOff>
    </xdr:to>
    <xdr:cxnSp macro="">
      <xdr:nvCxnSpPr>
        <xdr:cNvPr id="105" name="Straight Arrow Connector 104">
          <a:extLst>
            <a:ext uri="{FF2B5EF4-FFF2-40B4-BE49-F238E27FC236}">
              <a16:creationId xmlns:a16="http://schemas.microsoft.com/office/drawing/2014/main" id="{00000000-0008-0000-0000-000069000000}"/>
            </a:ext>
          </a:extLst>
        </xdr:cNvPr>
        <xdr:cNvCxnSpPr/>
      </xdr:nvCxnSpPr>
      <xdr:spPr>
        <a:xfrm>
          <a:off x="12687300" y="14090650"/>
          <a:ext cx="0" cy="339725"/>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11</xdr:col>
      <xdr:colOff>600075</xdr:colOff>
      <xdr:row>24</xdr:row>
      <xdr:rowOff>184150</xdr:rowOff>
    </xdr:from>
    <xdr:to>
      <xdr:col>11</xdr:col>
      <xdr:colOff>600075</xdr:colOff>
      <xdr:row>25</xdr:row>
      <xdr:rowOff>190500</xdr:rowOff>
    </xdr:to>
    <xdr:cxnSp macro="">
      <xdr:nvCxnSpPr>
        <xdr:cNvPr id="106" name="Straight Arrow Connector 105">
          <a:extLst>
            <a:ext uri="{FF2B5EF4-FFF2-40B4-BE49-F238E27FC236}">
              <a16:creationId xmlns:a16="http://schemas.microsoft.com/office/drawing/2014/main" id="{00000000-0008-0000-0000-00006A000000}"/>
            </a:ext>
          </a:extLst>
        </xdr:cNvPr>
        <xdr:cNvCxnSpPr/>
      </xdr:nvCxnSpPr>
      <xdr:spPr>
        <a:xfrm>
          <a:off x="13868400" y="14214475"/>
          <a:ext cx="0" cy="206375"/>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11</xdr:col>
      <xdr:colOff>193676</xdr:colOff>
      <xdr:row>49</xdr:row>
      <xdr:rowOff>721056</xdr:rowOff>
    </xdr:from>
    <xdr:to>
      <xdr:col>13</xdr:col>
      <xdr:colOff>16902</xdr:colOff>
      <xdr:row>49</xdr:row>
      <xdr:rowOff>1929971</xdr:rowOff>
    </xdr:to>
    <xdr:sp macro="" textlink="">
      <xdr:nvSpPr>
        <xdr:cNvPr id="122" name="TextBox 121">
          <a:extLst>
            <a:ext uri="{FF2B5EF4-FFF2-40B4-BE49-F238E27FC236}">
              <a16:creationId xmlns:a16="http://schemas.microsoft.com/office/drawing/2014/main" id="{00000000-0008-0000-0000-00007A000000}"/>
            </a:ext>
          </a:extLst>
        </xdr:cNvPr>
        <xdr:cNvSpPr txBox="1"/>
      </xdr:nvSpPr>
      <xdr:spPr>
        <a:xfrm>
          <a:off x="12147551" y="18618531"/>
          <a:ext cx="1137676" cy="1208915"/>
        </a:xfrm>
        <a:prstGeom prst="rect">
          <a:avLst/>
        </a:prstGeom>
        <a:noFill/>
        <a:effectLst>
          <a:outerShdw blurRad="50800" dist="38100" dir="5400000" algn="t" rotWithShape="0">
            <a:prstClr val="black">
              <a:alpha val="40000"/>
            </a:prstClr>
          </a:outerShdw>
        </a:effectLst>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2500" b="1"/>
            <a:t>Quote</a:t>
          </a:r>
        </a:p>
      </xdr:txBody>
    </xdr:sp>
    <xdr:clientData/>
  </xdr:twoCellAnchor>
  <xdr:twoCellAnchor>
    <xdr:from>
      <xdr:col>11</xdr:col>
      <xdr:colOff>114300</xdr:colOff>
      <xdr:row>52</xdr:row>
      <xdr:rowOff>189083</xdr:rowOff>
    </xdr:from>
    <xdr:to>
      <xdr:col>12</xdr:col>
      <xdr:colOff>594692</xdr:colOff>
      <xdr:row>60</xdr:row>
      <xdr:rowOff>66675</xdr:rowOff>
    </xdr:to>
    <xdr:sp macro="" textlink="">
      <xdr:nvSpPr>
        <xdr:cNvPr id="123" name="TextBox 122">
          <a:extLst>
            <a:ext uri="{FF2B5EF4-FFF2-40B4-BE49-F238E27FC236}">
              <a16:creationId xmlns:a16="http://schemas.microsoft.com/office/drawing/2014/main" id="{00000000-0008-0000-0000-00007B000000}"/>
            </a:ext>
          </a:extLst>
        </xdr:cNvPr>
        <xdr:cNvSpPr txBox="1"/>
      </xdr:nvSpPr>
      <xdr:spPr>
        <a:xfrm>
          <a:off x="12068175" y="20953583"/>
          <a:ext cx="1137617" cy="2211217"/>
        </a:xfrm>
        <a:prstGeom prst="rect">
          <a:avLst/>
        </a:prstGeom>
        <a:noFill/>
        <a:effectLst>
          <a:outerShdw blurRad="50800" dist="38100" dir="5400000" algn="t" rotWithShape="0">
            <a:prstClr val="black">
              <a:alpha val="40000"/>
            </a:prstClr>
          </a:outerShdw>
        </a:effectLst>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US" sz="2500" b="1"/>
            <a:t>Sales</a:t>
          </a:r>
          <a:r>
            <a:rPr lang="en-US" sz="2500" b="1" baseline="0"/>
            <a:t> Order</a:t>
          </a:r>
        </a:p>
      </xdr:txBody>
    </xdr:sp>
    <xdr:clientData/>
  </xdr:twoCellAnchor>
  <xdr:twoCellAnchor editAs="oneCell">
    <xdr:from>
      <xdr:col>4</xdr:col>
      <xdr:colOff>485775</xdr:colOff>
      <xdr:row>65</xdr:row>
      <xdr:rowOff>295275</xdr:rowOff>
    </xdr:from>
    <xdr:to>
      <xdr:col>13</xdr:col>
      <xdr:colOff>180274</xdr:colOff>
      <xdr:row>66</xdr:row>
      <xdr:rowOff>66607</xdr:rowOff>
    </xdr:to>
    <xdr:pic>
      <xdr:nvPicPr>
        <xdr:cNvPr id="10" name="Picture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7"/>
        <a:stretch>
          <a:fillRect/>
        </a:stretch>
      </xdr:blipFill>
      <xdr:spPr>
        <a:xfrm>
          <a:off x="7839075" y="24584025"/>
          <a:ext cx="5609524" cy="542857"/>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xdr:from>
      <xdr:col>10</xdr:col>
      <xdr:colOff>142875</xdr:colOff>
      <xdr:row>65</xdr:row>
      <xdr:rowOff>266700</xdr:rowOff>
    </xdr:from>
    <xdr:to>
      <xdr:col>11</xdr:col>
      <xdr:colOff>419100</xdr:colOff>
      <xdr:row>66</xdr:row>
      <xdr:rowOff>28575</xdr:rowOff>
    </xdr:to>
    <xdr:sp macro="" textlink="">
      <xdr:nvSpPr>
        <xdr:cNvPr id="12" name="Oval 11">
          <a:extLst>
            <a:ext uri="{FF2B5EF4-FFF2-40B4-BE49-F238E27FC236}">
              <a16:creationId xmlns:a16="http://schemas.microsoft.com/office/drawing/2014/main" id="{00000000-0008-0000-0000-00000C000000}"/>
            </a:ext>
          </a:extLst>
        </xdr:cNvPr>
        <xdr:cNvSpPr/>
      </xdr:nvSpPr>
      <xdr:spPr>
        <a:xfrm>
          <a:off x="11439525" y="24555450"/>
          <a:ext cx="933450" cy="533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6</xdr:col>
      <xdr:colOff>533401</xdr:colOff>
      <xdr:row>67</xdr:row>
      <xdr:rowOff>314325</xdr:rowOff>
    </xdr:from>
    <xdr:to>
      <xdr:col>11</xdr:col>
      <xdr:colOff>466726</xdr:colOff>
      <xdr:row>71</xdr:row>
      <xdr:rowOff>536028</xdr:rowOff>
    </xdr:to>
    <xdr:pic>
      <xdr:nvPicPr>
        <xdr:cNvPr id="13" name="Picture 12">
          <a:extLst>
            <a:ext uri="{FF2B5EF4-FFF2-40B4-BE49-F238E27FC236}">
              <a16:creationId xmlns:a16="http://schemas.microsoft.com/office/drawing/2014/main" id="{00000000-0008-0000-0000-00000D000000}"/>
            </a:ext>
          </a:extLst>
        </xdr:cNvPr>
        <xdr:cNvPicPr>
          <a:picLocks noChangeAspect="1"/>
        </xdr:cNvPicPr>
      </xdr:nvPicPr>
      <xdr:blipFill rotWithShape="1">
        <a:blip xmlns:r="http://schemas.openxmlformats.org/officeDocument/2006/relationships" r:embed="rId8"/>
        <a:srcRect r="62375"/>
        <a:stretch/>
      </xdr:blipFill>
      <xdr:spPr>
        <a:xfrm>
          <a:off x="9201151" y="25574625"/>
          <a:ext cx="3219450" cy="1783803"/>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xdr:from>
      <xdr:col>10</xdr:col>
      <xdr:colOff>628650</xdr:colOff>
      <xdr:row>65</xdr:row>
      <xdr:rowOff>676275</xdr:rowOff>
    </xdr:from>
    <xdr:to>
      <xdr:col>10</xdr:col>
      <xdr:colOff>638177</xdr:colOff>
      <xdr:row>67</xdr:row>
      <xdr:rowOff>142877</xdr:rowOff>
    </xdr:to>
    <xdr:cxnSp macro="">
      <xdr:nvCxnSpPr>
        <xdr:cNvPr id="45" name="Straight Arrow Connector 44">
          <a:extLst>
            <a:ext uri="{FF2B5EF4-FFF2-40B4-BE49-F238E27FC236}">
              <a16:creationId xmlns:a16="http://schemas.microsoft.com/office/drawing/2014/main" id="{00000000-0008-0000-0000-00002D000000}"/>
            </a:ext>
          </a:extLst>
        </xdr:cNvPr>
        <xdr:cNvCxnSpPr/>
      </xdr:nvCxnSpPr>
      <xdr:spPr>
        <a:xfrm flipH="1" flipV="1">
          <a:off x="11925300" y="24965025"/>
          <a:ext cx="9527" cy="438152"/>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5362575</xdr:colOff>
      <xdr:row>67</xdr:row>
      <xdr:rowOff>123825</xdr:rowOff>
    </xdr:from>
    <xdr:to>
      <xdr:col>10</xdr:col>
      <xdr:colOff>638175</xdr:colOff>
      <xdr:row>67</xdr:row>
      <xdr:rowOff>142875</xdr:rowOff>
    </xdr:to>
    <xdr:cxnSp macro="">
      <xdr:nvCxnSpPr>
        <xdr:cNvPr id="23" name="Straight Connector 22">
          <a:extLst>
            <a:ext uri="{FF2B5EF4-FFF2-40B4-BE49-F238E27FC236}">
              <a16:creationId xmlns:a16="http://schemas.microsoft.com/office/drawing/2014/main" id="{00000000-0008-0000-0000-000017000000}"/>
            </a:ext>
          </a:extLst>
        </xdr:cNvPr>
        <xdr:cNvCxnSpPr/>
      </xdr:nvCxnSpPr>
      <xdr:spPr>
        <a:xfrm>
          <a:off x="6677025" y="25384125"/>
          <a:ext cx="5257800" cy="19050"/>
        </a:xfrm>
        <a:prstGeom prst="line">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5162550</xdr:colOff>
      <xdr:row>67</xdr:row>
      <xdr:rowOff>314325</xdr:rowOff>
    </xdr:from>
    <xdr:to>
      <xdr:col>6</xdr:col>
      <xdr:colOff>552450</xdr:colOff>
      <xdr:row>71</xdr:row>
      <xdr:rowOff>238125</xdr:rowOff>
    </xdr:to>
    <xdr:cxnSp macro="">
      <xdr:nvCxnSpPr>
        <xdr:cNvPr id="56" name="Straight Arrow Connector 55">
          <a:extLst>
            <a:ext uri="{FF2B5EF4-FFF2-40B4-BE49-F238E27FC236}">
              <a16:creationId xmlns:a16="http://schemas.microsoft.com/office/drawing/2014/main" id="{00000000-0008-0000-0000-000038000000}"/>
            </a:ext>
          </a:extLst>
        </xdr:cNvPr>
        <xdr:cNvCxnSpPr/>
      </xdr:nvCxnSpPr>
      <xdr:spPr>
        <a:xfrm>
          <a:off x="6477000" y="25574625"/>
          <a:ext cx="2743200" cy="1485900"/>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6</xdr:col>
      <xdr:colOff>571500</xdr:colOff>
      <xdr:row>71</xdr:row>
      <xdr:rowOff>180975</xdr:rowOff>
    </xdr:from>
    <xdr:to>
      <xdr:col>8</xdr:col>
      <xdr:colOff>190500</xdr:colOff>
      <xdr:row>71</xdr:row>
      <xdr:rowOff>561975</xdr:rowOff>
    </xdr:to>
    <xdr:sp macro="" textlink="">
      <xdr:nvSpPr>
        <xdr:cNvPr id="59" name="Oval 58">
          <a:extLst>
            <a:ext uri="{FF2B5EF4-FFF2-40B4-BE49-F238E27FC236}">
              <a16:creationId xmlns:a16="http://schemas.microsoft.com/office/drawing/2014/main" id="{00000000-0008-0000-0000-00003B000000}"/>
            </a:ext>
          </a:extLst>
        </xdr:cNvPr>
        <xdr:cNvSpPr/>
      </xdr:nvSpPr>
      <xdr:spPr>
        <a:xfrm>
          <a:off x="9239250" y="27003375"/>
          <a:ext cx="933450"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5</xdr:col>
      <xdr:colOff>123824</xdr:colOff>
      <xdr:row>37</xdr:row>
      <xdr:rowOff>85725</xdr:rowOff>
    </xdr:from>
    <xdr:to>
      <xdr:col>16</xdr:col>
      <xdr:colOff>584453</xdr:colOff>
      <xdr:row>42</xdr:row>
      <xdr:rowOff>93034</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9"/>
        <a:stretch>
          <a:fillRect/>
        </a:stretch>
      </xdr:blipFill>
      <xdr:spPr>
        <a:xfrm>
          <a:off x="9448799" y="22288500"/>
          <a:ext cx="7690104" cy="1931359"/>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xdr:from>
      <xdr:col>2</xdr:col>
      <xdr:colOff>5048251</xdr:colOff>
      <xdr:row>37</xdr:row>
      <xdr:rowOff>152400</xdr:rowOff>
    </xdr:from>
    <xdr:to>
      <xdr:col>13</xdr:col>
      <xdr:colOff>304800</xdr:colOff>
      <xdr:row>43</xdr:row>
      <xdr:rowOff>361950</xdr:rowOff>
    </xdr:to>
    <xdr:grpSp>
      <xdr:nvGrpSpPr>
        <xdr:cNvPr id="68" name="Group 67">
          <a:extLst>
            <a:ext uri="{FF2B5EF4-FFF2-40B4-BE49-F238E27FC236}">
              <a16:creationId xmlns:a16="http://schemas.microsoft.com/office/drawing/2014/main" id="{00000000-0008-0000-0000-000044000000}"/>
            </a:ext>
          </a:extLst>
        </xdr:cNvPr>
        <xdr:cNvGrpSpPr/>
      </xdr:nvGrpSpPr>
      <xdr:grpSpPr>
        <a:xfrm>
          <a:off x="6362701" y="13696950"/>
          <a:ext cx="7210424" cy="2333625"/>
          <a:chOff x="7677151" y="22355175"/>
          <a:chExt cx="7210424" cy="2333625"/>
        </a:xfrm>
      </xdr:grpSpPr>
      <xdr:cxnSp macro="">
        <xdr:nvCxnSpPr>
          <xdr:cNvPr id="52" name="Straight Arrow Connector 51">
            <a:extLst>
              <a:ext uri="{FF2B5EF4-FFF2-40B4-BE49-F238E27FC236}">
                <a16:creationId xmlns:a16="http://schemas.microsoft.com/office/drawing/2014/main" id="{00000000-0008-0000-0000-000034000000}"/>
              </a:ext>
            </a:extLst>
          </xdr:cNvPr>
          <xdr:cNvCxnSpPr/>
        </xdr:nvCxnSpPr>
        <xdr:spPr>
          <a:xfrm>
            <a:off x="7858125" y="22355175"/>
            <a:ext cx="1590675" cy="1276350"/>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53" name="Straight Arrow Connector 52">
            <a:extLst>
              <a:ext uri="{FF2B5EF4-FFF2-40B4-BE49-F238E27FC236}">
                <a16:creationId xmlns:a16="http://schemas.microsoft.com/office/drawing/2014/main" id="{00000000-0008-0000-0000-000035000000}"/>
              </a:ext>
            </a:extLst>
          </xdr:cNvPr>
          <xdr:cNvCxnSpPr/>
        </xdr:nvCxnSpPr>
        <xdr:spPr>
          <a:xfrm flipV="1">
            <a:off x="11096625" y="23917277"/>
            <a:ext cx="0" cy="476248"/>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64" name="Straight Arrow Connector 63">
            <a:extLst>
              <a:ext uri="{FF2B5EF4-FFF2-40B4-BE49-F238E27FC236}">
                <a16:creationId xmlns:a16="http://schemas.microsoft.com/office/drawing/2014/main" id="{00000000-0008-0000-0000-000040000000}"/>
              </a:ext>
            </a:extLst>
          </xdr:cNvPr>
          <xdr:cNvCxnSpPr/>
        </xdr:nvCxnSpPr>
        <xdr:spPr>
          <a:xfrm flipV="1">
            <a:off x="12344400" y="23936328"/>
            <a:ext cx="0" cy="600072"/>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65" name="Straight Arrow Connector 64">
            <a:extLst>
              <a:ext uri="{FF2B5EF4-FFF2-40B4-BE49-F238E27FC236}">
                <a16:creationId xmlns:a16="http://schemas.microsoft.com/office/drawing/2014/main" id="{00000000-0008-0000-0000-000041000000}"/>
              </a:ext>
            </a:extLst>
          </xdr:cNvPr>
          <xdr:cNvCxnSpPr/>
        </xdr:nvCxnSpPr>
        <xdr:spPr>
          <a:xfrm flipH="1" flipV="1">
            <a:off x="14868525" y="23936327"/>
            <a:ext cx="9525" cy="752473"/>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28" name="Connector: Elbow 27">
            <a:extLst>
              <a:ext uri="{FF2B5EF4-FFF2-40B4-BE49-F238E27FC236}">
                <a16:creationId xmlns:a16="http://schemas.microsoft.com/office/drawing/2014/main" id="{00000000-0008-0000-0000-00001C000000}"/>
              </a:ext>
            </a:extLst>
          </xdr:cNvPr>
          <xdr:cNvCxnSpPr/>
        </xdr:nvCxnSpPr>
        <xdr:spPr>
          <a:xfrm>
            <a:off x="7915276" y="22993349"/>
            <a:ext cx="3190874" cy="1390651"/>
          </a:xfrm>
          <a:prstGeom prst="bentConnector3">
            <a:avLst>
              <a:gd name="adj1" fmla="val 17463"/>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72" name="Connector: Elbow 71">
            <a:extLst>
              <a:ext uri="{FF2B5EF4-FFF2-40B4-BE49-F238E27FC236}">
                <a16:creationId xmlns:a16="http://schemas.microsoft.com/office/drawing/2014/main" id="{00000000-0008-0000-0000-000048000000}"/>
              </a:ext>
            </a:extLst>
          </xdr:cNvPr>
          <xdr:cNvCxnSpPr/>
        </xdr:nvCxnSpPr>
        <xdr:spPr>
          <a:xfrm>
            <a:off x="7677151" y="23841074"/>
            <a:ext cx="4667249" cy="695326"/>
          </a:xfrm>
          <a:prstGeom prst="bentConnector3">
            <a:avLst>
              <a:gd name="adj1" fmla="val 14490"/>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77" name="Connector: Elbow 76">
            <a:extLst>
              <a:ext uri="{FF2B5EF4-FFF2-40B4-BE49-F238E27FC236}">
                <a16:creationId xmlns:a16="http://schemas.microsoft.com/office/drawing/2014/main" id="{00000000-0008-0000-0000-00004D000000}"/>
              </a:ext>
            </a:extLst>
          </xdr:cNvPr>
          <xdr:cNvCxnSpPr/>
        </xdr:nvCxnSpPr>
        <xdr:spPr>
          <a:xfrm>
            <a:off x="8001000" y="24450675"/>
            <a:ext cx="6886575" cy="228600"/>
          </a:xfrm>
          <a:prstGeom prst="bentConnector3">
            <a:avLst>
              <a:gd name="adj1" fmla="val 3389"/>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grpSp>
    <xdr:clientData/>
  </xdr:twoCellAnchor>
  <xdr:twoCellAnchor>
    <xdr:from>
      <xdr:col>2</xdr:col>
      <xdr:colOff>5286375</xdr:colOff>
      <xdr:row>49</xdr:row>
      <xdr:rowOff>171450</xdr:rowOff>
    </xdr:from>
    <xdr:to>
      <xdr:col>4</xdr:col>
      <xdr:colOff>190500</xdr:colOff>
      <xdr:row>49</xdr:row>
      <xdr:rowOff>1000125</xdr:rowOff>
    </xdr:to>
    <xdr:cxnSp macro="">
      <xdr:nvCxnSpPr>
        <xdr:cNvPr id="69" name="Straight Arrow Connector 68">
          <a:extLst>
            <a:ext uri="{FF2B5EF4-FFF2-40B4-BE49-F238E27FC236}">
              <a16:creationId xmlns:a16="http://schemas.microsoft.com/office/drawing/2014/main" id="{00000000-0008-0000-0000-000045000000}"/>
            </a:ext>
          </a:extLst>
        </xdr:cNvPr>
        <xdr:cNvCxnSpPr/>
      </xdr:nvCxnSpPr>
      <xdr:spPr>
        <a:xfrm>
          <a:off x="6600825" y="17249775"/>
          <a:ext cx="942975" cy="828675"/>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4695825</xdr:colOff>
      <xdr:row>49</xdr:row>
      <xdr:rowOff>2124075</xdr:rowOff>
    </xdr:from>
    <xdr:to>
      <xdr:col>4</xdr:col>
      <xdr:colOff>104775</xdr:colOff>
      <xdr:row>53</xdr:row>
      <xdr:rowOff>114300</xdr:rowOff>
    </xdr:to>
    <xdr:cxnSp macro="">
      <xdr:nvCxnSpPr>
        <xdr:cNvPr id="30" name="Connector: Elbow 29">
          <a:extLst>
            <a:ext uri="{FF2B5EF4-FFF2-40B4-BE49-F238E27FC236}">
              <a16:creationId xmlns:a16="http://schemas.microsoft.com/office/drawing/2014/main" id="{00000000-0008-0000-0000-00001E000000}"/>
            </a:ext>
          </a:extLst>
        </xdr:cNvPr>
        <xdr:cNvCxnSpPr/>
      </xdr:nvCxnSpPr>
      <xdr:spPr>
        <a:xfrm flipV="1">
          <a:off x="6010275" y="19202400"/>
          <a:ext cx="1447800" cy="1057275"/>
        </a:xfrm>
        <a:prstGeom prst="bentConnector3">
          <a:avLst>
            <a:gd name="adj1" fmla="val 59211"/>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47627</xdr:colOff>
      <xdr:row>49</xdr:row>
      <xdr:rowOff>1476376</xdr:rowOff>
    </xdr:from>
    <xdr:to>
      <xdr:col>4</xdr:col>
      <xdr:colOff>190503</xdr:colOff>
      <xdr:row>51</xdr:row>
      <xdr:rowOff>95252</xdr:rowOff>
    </xdr:to>
    <xdr:cxnSp macro="">
      <xdr:nvCxnSpPr>
        <xdr:cNvPr id="82" name="Connector: Elbow 81">
          <a:extLst>
            <a:ext uri="{FF2B5EF4-FFF2-40B4-BE49-F238E27FC236}">
              <a16:creationId xmlns:a16="http://schemas.microsoft.com/office/drawing/2014/main" id="{00000000-0008-0000-0000-000052000000}"/>
            </a:ext>
          </a:extLst>
        </xdr:cNvPr>
        <xdr:cNvCxnSpPr/>
      </xdr:nvCxnSpPr>
      <xdr:spPr>
        <a:xfrm rot="5400000" flipH="1" flipV="1">
          <a:off x="6591302" y="18707101"/>
          <a:ext cx="1104901" cy="800101"/>
        </a:xfrm>
        <a:prstGeom prst="bentConnector3">
          <a:avLst>
            <a:gd name="adj1" fmla="val 100000"/>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5124450</xdr:colOff>
      <xdr:row>51</xdr:row>
      <xdr:rowOff>123825</xdr:rowOff>
    </xdr:from>
    <xdr:to>
      <xdr:col>4</xdr:col>
      <xdr:colOff>209550</xdr:colOff>
      <xdr:row>55</xdr:row>
      <xdr:rowOff>257175</xdr:rowOff>
    </xdr:to>
    <xdr:cxnSp macro="">
      <xdr:nvCxnSpPr>
        <xdr:cNvPr id="83" name="Connector: Elbow 82">
          <a:extLst>
            <a:ext uri="{FF2B5EF4-FFF2-40B4-BE49-F238E27FC236}">
              <a16:creationId xmlns:a16="http://schemas.microsoft.com/office/drawing/2014/main" id="{00000000-0008-0000-0000-000053000000}"/>
            </a:ext>
          </a:extLst>
        </xdr:cNvPr>
        <xdr:cNvCxnSpPr/>
      </xdr:nvCxnSpPr>
      <xdr:spPr>
        <a:xfrm flipV="1">
          <a:off x="6438900" y="19688175"/>
          <a:ext cx="1123950" cy="1114425"/>
        </a:xfrm>
        <a:prstGeom prst="bentConnector3">
          <a:avLst>
            <a:gd name="adj1" fmla="val 50000"/>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3629025</xdr:colOff>
      <xdr:row>53</xdr:row>
      <xdr:rowOff>95250</xdr:rowOff>
    </xdr:from>
    <xdr:to>
      <xdr:col>4</xdr:col>
      <xdr:colOff>171450</xdr:colOff>
      <xdr:row>57</xdr:row>
      <xdr:rowOff>95252</xdr:rowOff>
    </xdr:to>
    <xdr:cxnSp macro="">
      <xdr:nvCxnSpPr>
        <xdr:cNvPr id="86" name="Connector: Elbow 85">
          <a:extLst>
            <a:ext uri="{FF2B5EF4-FFF2-40B4-BE49-F238E27FC236}">
              <a16:creationId xmlns:a16="http://schemas.microsoft.com/office/drawing/2014/main" id="{00000000-0008-0000-0000-000056000000}"/>
            </a:ext>
          </a:extLst>
        </xdr:cNvPr>
        <xdr:cNvCxnSpPr/>
      </xdr:nvCxnSpPr>
      <xdr:spPr>
        <a:xfrm flipV="1">
          <a:off x="4943475" y="20240625"/>
          <a:ext cx="2581275" cy="1933577"/>
        </a:xfrm>
        <a:prstGeom prst="bentConnector3">
          <a:avLst>
            <a:gd name="adj1" fmla="val 83948"/>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2886075</xdr:colOff>
      <xdr:row>55</xdr:row>
      <xdr:rowOff>95250</xdr:rowOff>
    </xdr:from>
    <xdr:to>
      <xdr:col>4</xdr:col>
      <xdr:colOff>200025</xdr:colOff>
      <xdr:row>59</xdr:row>
      <xdr:rowOff>104778</xdr:rowOff>
    </xdr:to>
    <xdr:cxnSp macro="">
      <xdr:nvCxnSpPr>
        <xdr:cNvPr id="87" name="Connector: Elbow 86">
          <a:extLst>
            <a:ext uri="{FF2B5EF4-FFF2-40B4-BE49-F238E27FC236}">
              <a16:creationId xmlns:a16="http://schemas.microsoft.com/office/drawing/2014/main" id="{00000000-0008-0000-0000-000057000000}"/>
            </a:ext>
          </a:extLst>
        </xdr:cNvPr>
        <xdr:cNvCxnSpPr/>
      </xdr:nvCxnSpPr>
      <xdr:spPr>
        <a:xfrm flipV="1">
          <a:off x="4200525" y="20640675"/>
          <a:ext cx="3352800" cy="1943103"/>
        </a:xfrm>
        <a:prstGeom prst="bentConnector3">
          <a:avLst>
            <a:gd name="adj1" fmla="val 94886"/>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5200650</xdr:colOff>
      <xdr:row>57</xdr:row>
      <xdr:rowOff>52014</xdr:rowOff>
    </xdr:from>
    <xdr:to>
      <xdr:col>5</xdr:col>
      <xdr:colOff>229678</xdr:colOff>
      <xdr:row>61</xdr:row>
      <xdr:rowOff>123828</xdr:rowOff>
    </xdr:to>
    <xdr:cxnSp macro="">
      <xdr:nvCxnSpPr>
        <xdr:cNvPr id="92" name="Connector: Elbow 91">
          <a:extLst>
            <a:ext uri="{FF2B5EF4-FFF2-40B4-BE49-F238E27FC236}">
              <a16:creationId xmlns:a16="http://schemas.microsoft.com/office/drawing/2014/main" id="{00000000-0008-0000-0000-00005C000000}"/>
            </a:ext>
          </a:extLst>
        </xdr:cNvPr>
        <xdr:cNvCxnSpPr>
          <a:endCxn id="5" idx="2"/>
        </xdr:cNvCxnSpPr>
      </xdr:nvCxnSpPr>
      <xdr:spPr>
        <a:xfrm flipV="1">
          <a:off x="6515100" y="22130964"/>
          <a:ext cx="1725103" cy="871914"/>
        </a:xfrm>
        <a:prstGeom prst="bentConnector2">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232589</xdr:colOff>
          <xdr:row>27</xdr:row>
          <xdr:rowOff>99681</xdr:rowOff>
        </xdr:from>
        <xdr:to>
          <xdr:col>20</xdr:col>
          <xdr:colOff>2087746</xdr:colOff>
          <xdr:row>27</xdr:row>
          <xdr:rowOff>1805319</xdr:rowOff>
        </xdr:to>
        <xdr:pic>
          <xdr:nvPicPr>
            <xdr:cNvPr id="16" name="Picture 15">
              <a:extLst>
                <a:ext uri="{FF2B5EF4-FFF2-40B4-BE49-F238E27FC236}">
                  <a16:creationId xmlns:a16="http://schemas.microsoft.com/office/drawing/2014/main" id="{00000000-0008-0000-0100-000010000000}"/>
                </a:ext>
              </a:extLst>
            </xdr:cNvPr>
            <xdr:cNvPicPr>
              <a:picLocks noChangeAspect="1" noChangeArrowheads="1"/>
              <a:extLst>
                <a:ext uri="{84589F7E-364E-4C9E-8A38-B11213B215E9}">
                  <a14:cameraTool cellRange="$C$42:$F$52" spid="_x0000_s21349"/>
                </a:ext>
              </a:extLst>
            </xdr:cNvPicPr>
          </xdr:nvPicPr>
          <xdr:blipFill>
            <a:blip xmlns:r="http://schemas.openxmlformats.org/officeDocument/2006/relationships" r:embed="rId1"/>
            <a:srcRect/>
            <a:stretch>
              <a:fillRect/>
            </a:stretch>
          </xdr:blipFill>
          <xdr:spPr bwMode="auto">
            <a:xfrm>
              <a:off x="18191645" y="7957807"/>
              <a:ext cx="1855157" cy="1705638"/>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20</xdr:col>
          <xdr:colOff>636846</xdr:colOff>
          <xdr:row>29</xdr:row>
          <xdr:rowOff>143982</xdr:rowOff>
        </xdr:from>
        <xdr:to>
          <xdr:col>20</xdr:col>
          <xdr:colOff>1185087</xdr:colOff>
          <xdr:row>29</xdr:row>
          <xdr:rowOff>589364</xdr:rowOff>
        </xdr:to>
        <xdr:pic>
          <xdr:nvPicPr>
            <xdr:cNvPr id="18" name="Picture 17">
              <a:extLst>
                <a:ext uri="{FF2B5EF4-FFF2-40B4-BE49-F238E27FC236}">
                  <a16:creationId xmlns:a16="http://schemas.microsoft.com/office/drawing/2014/main" id="{00000000-0008-0000-0100-000012000000}"/>
                </a:ext>
              </a:extLst>
            </xdr:cNvPr>
            <xdr:cNvPicPr>
              <a:picLocks noChangeAspect="1" noChangeArrowheads="1"/>
              <a:extLst>
                <a:ext uri="{84589F7E-364E-4C9E-8A38-B11213B215E9}">
                  <a14:cameraTool cellRange="$J$36" spid="_x0000_s21350"/>
                </a:ext>
              </a:extLst>
            </xdr:cNvPicPr>
          </xdr:nvPicPr>
          <xdr:blipFill>
            <a:blip xmlns:r="http://schemas.openxmlformats.org/officeDocument/2006/relationships" r:embed="rId2"/>
            <a:srcRect/>
            <a:stretch>
              <a:fillRect/>
            </a:stretch>
          </xdr:blipFill>
          <xdr:spPr bwMode="auto">
            <a:xfrm>
              <a:off x="18595902" y="11535218"/>
              <a:ext cx="548241" cy="445382"/>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7</xdr:col>
      <xdr:colOff>91971</xdr:colOff>
      <xdr:row>12</xdr:row>
      <xdr:rowOff>314670</xdr:rowOff>
    </xdr:from>
    <xdr:to>
      <xdr:col>11</xdr:col>
      <xdr:colOff>419100</xdr:colOff>
      <xdr:row>15</xdr:row>
      <xdr:rowOff>180469</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3"/>
        <a:stretch>
          <a:fillRect/>
        </a:stretch>
      </xdr:blipFill>
      <xdr:spPr>
        <a:xfrm>
          <a:off x="6930921" y="4524720"/>
          <a:ext cx="4727679" cy="10087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576450</xdr:colOff>
      <xdr:row>0</xdr:row>
      <xdr:rowOff>32826</xdr:rowOff>
    </xdr:from>
    <xdr:to>
      <xdr:col>10</xdr:col>
      <xdr:colOff>456769</xdr:colOff>
      <xdr:row>6</xdr:row>
      <xdr:rowOff>142183</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75550" y="32826"/>
          <a:ext cx="1912319" cy="1325382"/>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359</xdr:col>
          <xdr:colOff>142875</xdr:colOff>
          <xdr:row>1</xdr:row>
          <xdr:rowOff>0</xdr:rowOff>
        </xdr:from>
        <xdr:to>
          <xdr:col>359</xdr:col>
          <xdr:colOff>466725</xdr:colOff>
          <xdr:row>2</xdr:row>
          <xdr:rowOff>0</xdr:rowOff>
        </xdr:to>
        <xdr:sp macro="" textlink="">
          <xdr:nvSpPr>
            <xdr:cNvPr id="8198" name="Drop Down 6" hidden="1">
              <a:extLst>
                <a:ext uri="{63B3BB69-23CF-44E3-9099-C40C66FF867C}">
                  <a14:compatExt spid="_x0000_s8198"/>
                </a:ext>
                <a:ext uri="{FF2B5EF4-FFF2-40B4-BE49-F238E27FC236}">
                  <a16:creationId xmlns:a16="http://schemas.microsoft.com/office/drawing/2014/main" id="{00000000-0008-0000-0200-000006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358</xdr:col>
      <xdr:colOff>723900</xdr:colOff>
      <xdr:row>0</xdr:row>
      <xdr:rowOff>114300</xdr:rowOff>
    </xdr:from>
    <xdr:to>
      <xdr:col>359</xdr:col>
      <xdr:colOff>714375</xdr:colOff>
      <xdr:row>3</xdr:row>
      <xdr:rowOff>47625</xdr:rowOff>
    </xdr:to>
    <xdr:sp macro="" textlink="">
      <xdr:nvSpPr>
        <xdr:cNvPr id="3" name="Rectangle 2">
          <a:extLst>
            <a:ext uri="{FF2B5EF4-FFF2-40B4-BE49-F238E27FC236}">
              <a16:creationId xmlns:a16="http://schemas.microsoft.com/office/drawing/2014/main" id="{00000000-0008-0000-0200-000003000000}"/>
            </a:ext>
          </a:extLst>
        </xdr:cNvPr>
        <xdr:cNvSpPr/>
      </xdr:nvSpPr>
      <xdr:spPr>
        <a:xfrm>
          <a:off x="299446950" y="114300"/>
          <a:ext cx="828675" cy="552450"/>
        </a:xfrm>
        <a:prstGeom prst="rect">
          <a:avLst/>
        </a:prstGeom>
        <a:solidFill>
          <a:schemeClr val="bg1">
            <a:lumMod val="8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590550</xdr:colOff>
      <xdr:row>0</xdr:row>
      <xdr:rowOff>0</xdr:rowOff>
    </xdr:from>
    <xdr:to>
      <xdr:col>7</xdr:col>
      <xdr:colOff>304800</xdr:colOff>
      <xdr:row>3</xdr:row>
      <xdr:rowOff>189325</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2647950" y="0"/>
          <a:ext cx="2276475" cy="7894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16</xdr:col>
      <xdr:colOff>419100</xdr:colOff>
      <xdr:row>28</xdr:row>
      <xdr:rowOff>85725</xdr:rowOff>
    </xdr:from>
    <xdr:to>
      <xdr:col>18</xdr:col>
      <xdr:colOff>428625</xdr:colOff>
      <xdr:row>35</xdr:row>
      <xdr:rowOff>95250</xdr:rowOff>
    </xdr:to>
    <xdr:grpSp>
      <xdr:nvGrpSpPr>
        <xdr:cNvPr id="4" name="Group 3">
          <a:extLst>
            <a:ext uri="{FF2B5EF4-FFF2-40B4-BE49-F238E27FC236}">
              <a16:creationId xmlns:a16="http://schemas.microsoft.com/office/drawing/2014/main" id="{00000000-0008-0000-0400-000004000000}"/>
            </a:ext>
          </a:extLst>
        </xdr:cNvPr>
        <xdr:cNvGrpSpPr/>
      </xdr:nvGrpSpPr>
      <xdr:grpSpPr>
        <a:xfrm>
          <a:off x="14182725" y="5667375"/>
          <a:ext cx="1685925" cy="1419225"/>
          <a:chOff x="14925675" y="5229225"/>
          <a:chExt cx="1809750" cy="1419225"/>
        </a:xfrm>
      </xdr:grpSpPr>
      <xdr:sp macro="" textlink="">
        <xdr:nvSpPr>
          <xdr:cNvPr id="3" name="Rectangle 2">
            <a:extLst>
              <a:ext uri="{FF2B5EF4-FFF2-40B4-BE49-F238E27FC236}">
                <a16:creationId xmlns:a16="http://schemas.microsoft.com/office/drawing/2014/main" id="{00000000-0008-0000-0400-000003000000}"/>
              </a:ext>
            </a:extLst>
          </xdr:cNvPr>
          <xdr:cNvSpPr/>
        </xdr:nvSpPr>
        <xdr:spPr>
          <a:xfrm>
            <a:off x="14925675" y="5229225"/>
            <a:ext cx="1809750" cy="1409700"/>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pic macro="[0]!ExportCSV">
        <xdr:nvPicPr>
          <xdr:cNvPr id="7" name="Picture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01876" y="5229225"/>
            <a:ext cx="1695449" cy="1419225"/>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16</xdr:col>
          <xdr:colOff>419100</xdr:colOff>
          <xdr:row>11</xdr:row>
          <xdr:rowOff>0</xdr:rowOff>
        </xdr:from>
        <xdr:to>
          <xdr:col>18</xdr:col>
          <xdr:colOff>438150</xdr:colOff>
          <xdr:row>13</xdr:row>
          <xdr:rowOff>161925</xdr:rowOff>
        </xdr:to>
        <xdr:sp macro="" textlink="">
          <xdr:nvSpPr>
            <xdr:cNvPr id="9219" name="ToggleButton1"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8</xdr:row>
          <xdr:rowOff>57150</xdr:rowOff>
        </xdr:from>
        <xdr:to>
          <xdr:col>18</xdr:col>
          <xdr:colOff>438150</xdr:colOff>
          <xdr:row>10</xdr:row>
          <xdr:rowOff>9525</xdr:rowOff>
        </xdr:to>
        <xdr:sp macro="" textlink="">
          <xdr:nvSpPr>
            <xdr:cNvPr id="9220" name="ComboBox1"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16</xdr:row>
          <xdr:rowOff>0</xdr:rowOff>
        </xdr:from>
        <xdr:to>
          <xdr:col>18</xdr:col>
          <xdr:colOff>438150</xdr:colOff>
          <xdr:row>17</xdr:row>
          <xdr:rowOff>95250</xdr:rowOff>
        </xdr:to>
        <xdr:sp macro="" textlink="">
          <xdr:nvSpPr>
            <xdr:cNvPr id="9221" name="TextBox1"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14</xdr:row>
          <xdr:rowOff>161925</xdr:rowOff>
        </xdr:from>
        <xdr:to>
          <xdr:col>18</xdr:col>
          <xdr:colOff>438150</xdr:colOff>
          <xdr:row>16</xdr:row>
          <xdr:rowOff>0</xdr:rowOff>
        </xdr:to>
        <xdr:sp macro="" textlink="">
          <xdr:nvSpPr>
            <xdr:cNvPr id="9222" name="Label1"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22</xdr:row>
          <xdr:rowOff>142875</xdr:rowOff>
        </xdr:from>
        <xdr:to>
          <xdr:col>18</xdr:col>
          <xdr:colOff>333375</xdr:colOff>
          <xdr:row>25</xdr:row>
          <xdr:rowOff>28575</xdr:rowOff>
        </xdr:to>
        <xdr:sp macro="" textlink="">
          <xdr:nvSpPr>
            <xdr:cNvPr id="9223" name="CommandButton1" hidden="1">
              <a:extLst>
                <a:ext uri="{63B3BB69-23CF-44E3-9099-C40C66FF867C}">
                  <a14:compatExt spid="_x0000_s9223"/>
                </a:ext>
                <a:ext uri="{FF2B5EF4-FFF2-40B4-BE49-F238E27FC236}">
                  <a16:creationId xmlns:a16="http://schemas.microsoft.com/office/drawing/2014/main" id="{00000000-0008-0000-0400-000007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xdr:row>
          <xdr:rowOff>66675</xdr:rowOff>
        </xdr:from>
        <xdr:to>
          <xdr:col>6</xdr:col>
          <xdr:colOff>0</xdr:colOff>
          <xdr:row>7</xdr:row>
          <xdr:rowOff>19050</xdr:rowOff>
        </xdr:to>
        <xdr:sp macro="" textlink="">
          <xdr:nvSpPr>
            <xdr:cNvPr id="9224" name="Image1" hidden="1">
              <a:extLst>
                <a:ext uri="{63B3BB69-23CF-44E3-9099-C40C66FF867C}">
                  <a14:compatExt spid="_x0000_s9224"/>
                </a:ext>
                <a:ext uri="{FF2B5EF4-FFF2-40B4-BE49-F238E27FC236}">
                  <a16:creationId xmlns:a16="http://schemas.microsoft.com/office/drawing/2014/main" id="{00000000-0008-0000-0400-000008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18</xdr:row>
          <xdr:rowOff>152400</xdr:rowOff>
        </xdr:from>
        <xdr:to>
          <xdr:col>17</xdr:col>
          <xdr:colOff>409575</xdr:colOff>
          <xdr:row>21</xdr:row>
          <xdr:rowOff>114300</xdr:rowOff>
        </xdr:to>
        <xdr:sp macro="" textlink="">
          <xdr:nvSpPr>
            <xdr:cNvPr id="9225" name="CommandButton2" hidden="1">
              <a:extLst>
                <a:ext uri="{63B3BB69-23CF-44E3-9099-C40C66FF867C}">
                  <a14:compatExt spid="_x0000_s9225"/>
                </a:ext>
                <a:ext uri="{FF2B5EF4-FFF2-40B4-BE49-F238E27FC236}">
                  <a16:creationId xmlns:a16="http://schemas.microsoft.com/office/drawing/2014/main" id="{00000000-0008-0000-0400-000009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447675</xdr:colOff>
          <xdr:row>18</xdr:row>
          <xdr:rowOff>152400</xdr:rowOff>
        </xdr:from>
        <xdr:to>
          <xdr:col>18</xdr:col>
          <xdr:colOff>438150</xdr:colOff>
          <xdr:row>21</xdr:row>
          <xdr:rowOff>114300</xdr:rowOff>
        </xdr:to>
        <xdr:sp macro="" textlink="">
          <xdr:nvSpPr>
            <xdr:cNvPr id="9226" name="CommandButton3" hidden="1">
              <a:extLst>
                <a:ext uri="{63B3BB69-23CF-44E3-9099-C40C66FF867C}">
                  <a14:compatExt spid="_x0000_s9226"/>
                </a:ext>
                <a:ext uri="{FF2B5EF4-FFF2-40B4-BE49-F238E27FC236}">
                  <a16:creationId xmlns:a16="http://schemas.microsoft.com/office/drawing/2014/main" id="{00000000-0008-0000-0400-00000A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25</xdr:row>
          <xdr:rowOff>76200</xdr:rowOff>
        </xdr:from>
        <xdr:to>
          <xdr:col>18</xdr:col>
          <xdr:colOff>333375</xdr:colOff>
          <xdr:row>27</xdr:row>
          <xdr:rowOff>161925</xdr:rowOff>
        </xdr:to>
        <xdr:sp macro="" textlink="">
          <xdr:nvSpPr>
            <xdr:cNvPr id="9230" name="CommandButton4" hidden="1">
              <a:extLst>
                <a:ext uri="{63B3BB69-23CF-44E3-9099-C40C66FF867C}">
                  <a14:compatExt spid="_x0000_s9230"/>
                </a:ext>
                <a:ext uri="{FF2B5EF4-FFF2-40B4-BE49-F238E27FC236}">
                  <a16:creationId xmlns:a16="http://schemas.microsoft.com/office/drawing/2014/main" id="{00000000-0008-0000-0400-00000E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9</xdr:col>
      <xdr:colOff>314325</xdr:colOff>
      <xdr:row>50</xdr:row>
      <xdr:rowOff>28575</xdr:rowOff>
    </xdr:to>
    <xdr:pic>
      <xdr:nvPicPr>
        <xdr:cNvPr id="5" name="Picture 4">
          <a:extLst>
            <a:ext uri="{FF2B5EF4-FFF2-40B4-BE49-F238E27FC236}">
              <a16:creationId xmlns:a16="http://schemas.microsoft.com/office/drawing/2014/main" id="{BB43E38D-480C-C232-FC77-249BF987D6C4}"/>
            </a:ext>
          </a:extLst>
        </xdr:cNvPr>
        <xdr:cNvPicPr>
          <a:picLocks noChangeAspect="1"/>
        </xdr:cNvPicPr>
      </xdr:nvPicPr>
      <xdr:blipFill>
        <a:blip xmlns:r="http://schemas.openxmlformats.org/officeDocument/2006/relationships" r:embed="rId1"/>
        <a:stretch>
          <a:fillRect/>
        </a:stretch>
      </xdr:blipFill>
      <xdr:spPr>
        <a:xfrm>
          <a:off x="0" y="95250"/>
          <a:ext cx="7858125" cy="9934575"/>
        </a:xfrm>
        <a:prstGeom prst="rect">
          <a:avLst/>
        </a:prstGeom>
      </xdr:spPr>
    </xdr:pic>
    <xdr:clientData/>
  </xdr:twoCellAnchor>
  <xdr:twoCellAnchor editAs="oneCell">
    <xdr:from>
      <xdr:col>0</xdr:col>
      <xdr:colOff>1</xdr:colOff>
      <xdr:row>49</xdr:row>
      <xdr:rowOff>19050</xdr:rowOff>
    </xdr:from>
    <xdr:to>
      <xdr:col>9</xdr:col>
      <xdr:colOff>228601</xdr:colOff>
      <xdr:row>98</xdr:row>
      <xdr:rowOff>57150</xdr:rowOff>
    </xdr:to>
    <xdr:pic>
      <xdr:nvPicPr>
        <xdr:cNvPr id="6" name="Picture 5">
          <a:extLst>
            <a:ext uri="{FF2B5EF4-FFF2-40B4-BE49-F238E27FC236}">
              <a16:creationId xmlns:a16="http://schemas.microsoft.com/office/drawing/2014/main" id="{97BD9831-2D55-EA4E-09E9-DF780991D55F}"/>
            </a:ext>
          </a:extLst>
        </xdr:cNvPr>
        <xdr:cNvPicPr>
          <a:picLocks noChangeAspect="1"/>
        </xdr:cNvPicPr>
      </xdr:nvPicPr>
      <xdr:blipFill>
        <a:blip xmlns:r="http://schemas.openxmlformats.org/officeDocument/2006/relationships" r:embed="rId2"/>
        <a:stretch>
          <a:fillRect/>
        </a:stretch>
      </xdr:blipFill>
      <xdr:spPr>
        <a:xfrm>
          <a:off x="1" y="9820275"/>
          <a:ext cx="7772400" cy="9839325"/>
        </a:xfrm>
        <a:prstGeom prst="rect">
          <a:avLst/>
        </a:prstGeom>
      </xdr:spPr>
    </xdr:pic>
    <xdr:clientData/>
  </xdr:twoCellAnchor>
  <xdr:twoCellAnchor editAs="oneCell">
    <xdr:from>
      <xdr:col>9</xdr:col>
      <xdr:colOff>266700</xdr:colOff>
      <xdr:row>0</xdr:row>
      <xdr:rowOff>0</xdr:rowOff>
    </xdr:from>
    <xdr:to>
      <xdr:col>19</xdr:col>
      <xdr:colOff>114300</xdr:colOff>
      <xdr:row>46</xdr:row>
      <xdr:rowOff>38497</xdr:rowOff>
    </xdr:to>
    <xdr:pic>
      <xdr:nvPicPr>
        <xdr:cNvPr id="7" name="Picture 6">
          <a:extLst>
            <a:ext uri="{FF2B5EF4-FFF2-40B4-BE49-F238E27FC236}">
              <a16:creationId xmlns:a16="http://schemas.microsoft.com/office/drawing/2014/main" id="{4A143AFD-2CAF-7398-9BB4-DA24689217AB}"/>
            </a:ext>
          </a:extLst>
        </xdr:cNvPr>
        <xdr:cNvPicPr>
          <a:picLocks noChangeAspect="1"/>
        </xdr:cNvPicPr>
      </xdr:nvPicPr>
      <xdr:blipFill>
        <a:blip xmlns:r="http://schemas.openxmlformats.org/officeDocument/2006/relationships" r:embed="rId3"/>
        <a:stretch>
          <a:fillRect/>
        </a:stretch>
      </xdr:blipFill>
      <xdr:spPr>
        <a:xfrm>
          <a:off x="7810500" y="0"/>
          <a:ext cx="8229600" cy="9239647"/>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21.emf"/><Relationship Id="rId18" Type="http://schemas.openxmlformats.org/officeDocument/2006/relationships/control" Target="../activeX/activeX8.xml"/><Relationship Id="rId3" Type="http://schemas.openxmlformats.org/officeDocument/2006/relationships/vmlDrawing" Target="../drawings/vmlDrawing3.vml"/><Relationship Id="rId21" Type="http://schemas.openxmlformats.org/officeDocument/2006/relationships/image" Target="../media/image25.emf"/><Relationship Id="rId7" Type="http://schemas.openxmlformats.org/officeDocument/2006/relationships/image" Target="../media/image18.emf"/><Relationship Id="rId12" Type="http://schemas.openxmlformats.org/officeDocument/2006/relationships/control" Target="../activeX/activeX5.xml"/><Relationship Id="rId17" Type="http://schemas.openxmlformats.org/officeDocument/2006/relationships/image" Target="../media/image23.emf"/><Relationship Id="rId2" Type="http://schemas.openxmlformats.org/officeDocument/2006/relationships/drawing" Target="../drawings/drawing5.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5.bin"/><Relationship Id="rId6" Type="http://schemas.openxmlformats.org/officeDocument/2006/relationships/control" Target="../activeX/activeX2.xml"/><Relationship Id="rId11" Type="http://schemas.openxmlformats.org/officeDocument/2006/relationships/image" Target="../media/image20.emf"/><Relationship Id="rId5" Type="http://schemas.openxmlformats.org/officeDocument/2006/relationships/image" Target="../media/image17.emf"/><Relationship Id="rId15" Type="http://schemas.openxmlformats.org/officeDocument/2006/relationships/image" Target="../media/image22.emf"/><Relationship Id="rId10" Type="http://schemas.openxmlformats.org/officeDocument/2006/relationships/control" Target="../activeX/activeX4.xml"/><Relationship Id="rId19" Type="http://schemas.openxmlformats.org/officeDocument/2006/relationships/image" Target="../media/image24.emf"/><Relationship Id="rId4" Type="http://schemas.openxmlformats.org/officeDocument/2006/relationships/control" Target="../activeX/activeX1.xml"/><Relationship Id="rId9" Type="http://schemas.openxmlformats.org/officeDocument/2006/relationships/image" Target="../media/image19.emf"/><Relationship Id="rId14" Type="http://schemas.openxmlformats.org/officeDocument/2006/relationships/control" Target="../activeX/activeX6.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00B0F0"/>
    <pageSetUpPr autoPageBreaks="0"/>
  </sheetPr>
  <dimension ref="B1:MN77"/>
  <sheetViews>
    <sheetView zoomScaleNormal="100" workbookViewId="0">
      <selection activeCell="C11" sqref="C11"/>
    </sheetView>
  </sheetViews>
  <sheetFormatPr defaultColWidth="8.625" defaultRowHeight="15.75"/>
  <cols>
    <col min="1" max="2" width="8.625" style="24"/>
    <col min="3" max="3" width="70.625" style="90" customWidth="1"/>
    <col min="4" max="351" width="8.625" style="24"/>
    <col min="352" max="352" width="9.375" style="24" bestFit="1" customWidth="1"/>
    <col min="353" max="16384" width="8.625" style="24"/>
  </cols>
  <sheetData>
    <row r="1" spans="2:352">
      <c r="B1" s="33"/>
      <c r="C1" s="84"/>
      <c r="D1" s="33"/>
      <c r="E1" s="33"/>
      <c r="F1" s="33"/>
      <c r="G1" s="33"/>
      <c r="H1" s="33"/>
      <c r="I1" s="32"/>
      <c r="J1" s="32"/>
      <c r="K1" s="32"/>
      <c r="L1" s="32"/>
      <c r="M1" s="32"/>
      <c r="N1" s="32"/>
      <c r="O1" s="32"/>
      <c r="P1" s="32"/>
      <c r="Q1" s="32"/>
      <c r="R1" s="32"/>
      <c r="MN1" s="95">
        <v>44341</v>
      </c>
    </row>
    <row r="2" spans="2:352">
      <c r="B2" s="33"/>
      <c r="C2" s="84"/>
      <c r="D2" s="33"/>
      <c r="E2" s="33"/>
      <c r="F2" s="33"/>
      <c r="G2" s="33"/>
      <c r="H2" s="33"/>
      <c r="I2" s="32"/>
      <c r="J2" s="32"/>
      <c r="K2" s="32"/>
      <c r="L2" s="32"/>
      <c r="M2" s="32"/>
      <c r="N2" s="32"/>
      <c r="O2" s="32"/>
      <c r="P2" s="32"/>
      <c r="Q2" s="32"/>
      <c r="R2" s="32"/>
    </row>
    <row r="3" spans="2:352" ht="15.95" customHeight="1">
      <c r="B3" s="171" t="s">
        <v>4462</v>
      </c>
      <c r="C3" s="171"/>
      <c r="D3" s="171"/>
      <c r="E3" s="33"/>
      <c r="F3" s="33"/>
      <c r="G3" s="33"/>
      <c r="H3" s="33"/>
      <c r="I3" s="32"/>
      <c r="J3" s="32"/>
      <c r="K3" s="32"/>
      <c r="L3" s="32"/>
      <c r="M3" s="32"/>
      <c r="N3" s="32"/>
      <c r="O3" s="32"/>
      <c r="P3" s="32"/>
      <c r="Q3" s="32"/>
      <c r="R3" s="32"/>
    </row>
    <row r="4" spans="2:352" ht="15.95" customHeight="1">
      <c r="B4" s="171"/>
      <c r="C4" s="171"/>
      <c r="D4" s="171"/>
      <c r="E4" s="33"/>
      <c r="F4" s="33"/>
      <c r="G4" s="33"/>
      <c r="H4" s="33"/>
      <c r="I4" s="32"/>
      <c r="J4" s="32"/>
      <c r="K4" s="32"/>
      <c r="L4" s="32"/>
      <c r="M4" s="32"/>
      <c r="N4" s="32"/>
      <c r="O4" s="32"/>
      <c r="P4" s="32"/>
      <c r="Q4" s="32"/>
      <c r="R4" s="32"/>
    </row>
    <row r="5" spans="2:352">
      <c r="B5" s="33"/>
      <c r="C5" s="84"/>
      <c r="D5" s="33"/>
      <c r="E5" s="33"/>
      <c r="F5" s="33"/>
      <c r="G5" s="33"/>
      <c r="H5" s="33"/>
      <c r="I5" s="32"/>
      <c r="J5" s="32"/>
      <c r="K5" s="32"/>
      <c r="L5" s="32"/>
      <c r="M5" s="32"/>
      <c r="N5" s="32"/>
      <c r="O5" s="32"/>
      <c r="P5" s="32"/>
      <c r="Q5" s="32"/>
      <c r="R5" s="32"/>
    </row>
    <row r="6" spans="2:352" ht="16.5" thickBot="1">
      <c r="B6" s="34" t="s">
        <v>4463</v>
      </c>
      <c r="C6" s="88"/>
      <c r="D6" s="35"/>
      <c r="E6" s="32"/>
      <c r="F6" s="32"/>
      <c r="G6" s="32"/>
      <c r="H6" s="32"/>
      <c r="I6" s="32"/>
      <c r="J6" s="32"/>
      <c r="K6" s="32"/>
      <c r="L6" s="32"/>
      <c r="M6" s="32"/>
      <c r="N6" s="32"/>
      <c r="O6" s="32"/>
      <c r="P6" s="32"/>
      <c r="Q6" s="32"/>
      <c r="R6" s="32"/>
    </row>
    <row r="7" spans="2:352" ht="45.75" thickTop="1">
      <c r="B7" s="33"/>
      <c r="C7" s="84" t="s">
        <v>4464</v>
      </c>
      <c r="D7" s="33"/>
      <c r="E7" s="33"/>
      <c r="F7" s="33"/>
      <c r="G7" s="33"/>
      <c r="H7" s="33"/>
      <c r="I7" s="32"/>
      <c r="J7" s="32"/>
      <c r="K7" s="32"/>
      <c r="L7" s="32"/>
      <c r="M7" s="32"/>
      <c r="N7" s="32"/>
      <c r="O7" s="32"/>
      <c r="P7" s="32"/>
      <c r="Q7" s="32"/>
      <c r="R7" s="32"/>
    </row>
    <row r="8" spans="2:352">
      <c r="B8" s="33"/>
      <c r="C8" s="89"/>
      <c r="D8" s="33"/>
      <c r="E8" s="33"/>
      <c r="F8" s="33"/>
      <c r="G8" s="33"/>
      <c r="H8" s="33"/>
      <c r="I8" s="32"/>
      <c r="J8" s="32"/>
      <c r="K8" s="32"/>
      <c r="L8" s="32"/>
      <c r="M8" s="32"/>
      <c r="N8" s="32"/>
      <c r="O8" s="32"/>
      <c r="P8" s="32"/>
      <c r="Q8" s="32"/>
      <c r="R8" s="32"/>
    </row>
    <row r="9" spans="2:352" ht="30.75" customHeight="1">
      <c r="B9" s="33"/>
      <c r="C9" s="84" t="s">
        <v>4506</v>
      </c>
      <c r="D9" s="33"/>
      <c r="E9" s="33"/>
      <c r="F9" s="33"/>
      <c r="G9" s="33"/>
      <c r="H9" s="33"/>
      <c r="I9" s="32"/>
      <c r="J9" s="32"/>
      <c r="K9" s="32"/>
      <c r="L9" s="32"/>
      <c r="M9" s="32"/>
      <c r="N9" s="32"/>
      <c r="O9" s="32"/>
      <c r="P9" s="32"/>
      <c r="Q9" s="32"/>
      <c r="R9" s="32"/>
    </row>
    <row r="10" spans="2:352">
      <c r="B10" s="33"/>
      <c r="C10" s="87"/>
      <c r="D10" s="33"/>
      <c r="E10" s="33"/>
      <c r="F10" s="33"/>
      <c r="G10" s="33"/>
      <c r="H10" s="33"/>
      <c r="I10" s="32"/>
      <c r="J10" s="32"/>
      <c r="K10" s="32"/>
      <c r="L10" s="32"/>
      <c r="M10" s="32"/>
      <c r="N10" s="32"/>
      <c r="O10" s="32"/>
      <c r="P10" s="32"/>
      <c r="Q10" s="32"/>
      <c r="R10" s="32"/>
    </row>
    <row r="11" spans="2:352" ht="32.25" customHeight="1">
      <c r="B11" s="33"/>
      <c r="C11" s="84" t="s">
        <v>4507</v>
      </c>
      <c r="D11" s="33"/>
      <c r="E11" s="33"/>
      <c r="F11" s="33"/>
      <c r="G11" s="33"/>
      <c r="H11" s="33"/>
      <c r="I11" s="32"/>
      <c r="J11" s="32"/>
      <c r="K11" s="32"/>
      <c r="L11" s="32"/>
      <c r="M11" s="32"/>
      <c r="N11" s="32"/>
      <c r="O11" s="32"/>
      <c r="P11" s="32"/>
      <c r="Q11" s="32"/>
      <c r="R11" s="32"/>
    </row>
    <row r="12" spans="2:352">
      <c r="B12" s="33"/>
      <c r="C12" s="84"/>
      <c r="D12" s="33"/>
      <c r="E12" s="33"/>
      <c r="F12" s="33"/>
      <c r="G12" s="33"/>
      <c r="H12" s="33"/>
      <c r="I12" s="32"/>
      <c r="J12" s="32"/>
      <c r="K12" s="32"/>
      <c r="L12" s="32"/>
      <c r="M12" s="32"/>
      <c r="N12" s="32"/>
      <c r="O12" s="32"/>
      <c r="P12" s="32"/>
      <c r="Q12" s="32"/>
      <c r="R12" s="32"/>
    </row>
    <row r="13" spans="2:352" ht="76.5" customHeight="1">
      <c r="B13" s="33"/>
      <c r="C13" s="84" t="s">
        <v>4508</v>
      </c>
      <c r="D13" s="33"/>
      <c r="E13" s="33"/>
      <c r="F13" s="33"/>
      <c r="G13" s="33"/>
      <c r="H13" s="33"/>
      <c r="I13" s="32"/>
      <c r="J13" s="32"/>
      <c r="K13" s="32"/>
      <c r="L13" s="32"/>
      <c r="M13" s="32"/>
      <c r="N13" s="32"/>
      <c r="O13" s="32"/>
      <c r="P13" s="32"/>
      <c r="Q13" s="32"/>
      <c r="R13" s="32"/>
    </row>
    <row r="14" spans="2:352">
      <c r="B14" s="33"/>
      <c r="C14" s="84"/>
      <c r="D14" s="33"/>
      <c r="E14" s="33"/>
      <c r="F14" s="33"/>
      <c r="G14" s="33"/>
      <c r="H14" s="33"/>
      <c r="I14" s="32"/>
      <c r="J14" s="32"/>
      <c r="K14" s="32"/>
      <c r="L14" s="32"/>
      <c r="M14" s="32"/>
      <c r="N14" s="32"/>
      <c r="O14" s="32"/>
      <c r="P14" s="32"/>
      <c r="Q14" s="32"/>
      <c r="R14" s="32"/>
    </row>
    <row r="15" spans="2:352" ht="16.5" thickBot="1">
      <c r="B15" s="172" t="s">
        <v>4465</v>
      </c>
      <c r="C15" s="172"/>
      <c r="D15" s="35"/>
      <c r="E15" s="33"/>
      <c r="F15" s="33"/>
      <c r="G15" s="33"/>
      <c r="H15" s="33"/>
      <c r="I15" s="32"/>
      <c r="J15" s="32"/>
      <c r="K15" s="32"/>
      <c r="L15" s="32"/>
      <c r="M15" s="32"/>
      <c r="N15" s="32"/>
      <c r="O15" s="32"/>
      <c r="P15" s="32"/>
      <c r="Q15" s="32"/>
      <c r="R15" s="32"/>
    </row>
    <row r="16" spans="2:352" ht="48" customHeight="1" thickTop="1">
      <c r="B16" s="33"/>
      <c r="C16" s="84" t="s">
        <v>4509</v>
      </c>
      <c r="D16" s="33"/>
      <c r="E16" s="33"/>
      <c r="F16" s="33"/>
      <c r="G16" s="33"/>
      <c r="H16" s="33"/>
      <c r="I16" s="32"/>
      <c r="J16" s="32"/>
      <c r="K16" s="32"/>
      <c r="L16" s="32"/>
      <c r="M16" s="32"/>
      <c r="N16" s="32"/>
      <c r="O16" s="32"/>
      <c r="P16" s="32"/>
      <c r="Q16" s="32"/>
      <c r="R16" s="32"/>
    </row>
    <row r="17" spans="2:18" ht="15.95" customHeight="1">
      <c r="B17" s="33"/>
      <c r="C17" s="84"/>
      <c r="D17" s="33"/>
      <c r="E17" s="33"/>
      <c r="F17" s="33"/>
      <c r="G17" s="33"/>
      <c r="H17" s="33"/>
      <c r="I17" s="32"/>
      <c r="J17" s="32"/>
      <c r="K17" s="32"/>
      <c r="L17" s="32"/>
      <c r="M17" s="32"/>
      <c r="N17" s="32"/>
      <c r="O17" s="32"/>
      <c r="P17" s="32"/>
      <c r="Q17" s="32"/>
      <c r="R17" s="32"/>
    </row>
    <row r="18" spans="2:18" ht="46.5" customHeight="1">
      <c r="B18" s="33"/>
      <c r="C18" s="84" t="s">
        <v>4510</v>
      </c>
      <c r="D18" s="33"/>
      <c r="E18" s="33"/>
      <c r="F18" s="33"/>
      <c r="G18" s="33"/>
      <c r="H18" s="33"/>
      <c r="I18" s="32"/>
      <c r="J18" s="32"/>
      <c r="K18" s="32"/>
      <c r="L18" s="32"/>
      <c r="M18" s="32"/>
      <c r="N18" s="32"/>
      <c r="O18" s="32"/>
      <c r="P18" s="32"/>
      <c r="Q18" s="32"/>
      <c r="R18" s="32"/>
    </row>
    <row r="19" spans="2:18">
      <c r="B19" s="33"/>
      <c r="C19" s="84"/>
      <c r="D19" s="33"/>
      <c r="E19" s="33"/>
      <c r="F19" s="33"/>
      <c r="G19" s="33"/>
      <c r="H19" s="33"/>
      <c r="I19" s="32"/>
      <c r="J19" s="32"/>
      <c r="K19" s="32"/>
      <c r="L19" s="32"/>
      <c r="M19" s="32"/>
      <c r="N19" s="32"/>
      <c r="O19" s="32"/>
      <c r="P19" s="32"/>
      <c r="Q19" s="32"/>
      <c r="R19" s="32"/>
    </row>
    <row r="20" spans="2:18" ht="45.75" customHeight="1">
      <c r="B20" s="33"/>
      <c r="C20" s="84" t="s">
        <v>4511</v>
      </c>
      <c r="D20" s="33"/>
      <c r="E20" s="33"/>
      <c r="F20" s="33"/>
      <c r="G20" s="33"/>
      <c r="H20" s="33"/>
      <c r="I20" s="32"/>
      <c r="J20" s="32"/>
      <c r="K20" s="32"/>
      <c r="L20" s="32"/>
      <c r="M20" s="32"/>
      <c r="N20" s="32"/>
      <c r="O20" s="32"/>
      <c r="P20" s="32"/>
      <c r="Q20" s="32"/>
      <c r="R20" s="32"/>
    </row>
    <row r="21" spans="2:18">
      <c r="B21" s="33"/>
      <c r="C21" s="84"/>
      <c r="D21" s="33"/>
      <c r="E21" s="33"/>
      <c r="F21" s="33"/>
      <c r="G21" s="33"/>
      <c r="H21" s="33"/>
      <c r="I21" s="32"/>
      <c r="J21" s="32"/>
      <c r="K21" s="32"/>
      <c r="L21" s="32"/>
      <c r="M21" s="32"/>
      <c r="N21" s="32"/>
      <c r="O21" s="32"/>
      <c r="P21" s="32"/>
      <c r="Q21" s="32"/>
      <c r="R21" s="32"/>
    </row>
    <row r="22" spans="2:18" ht="63.75" customHeight="1">
      <c r="B22" s="33"/>
      <c r="C22" s="86" t="s">
        <v>4512</v>
      </c>
      <c r="D22" s="33"/>
      <c r="E22" s="33"/>
      <c r="F22" s="33"/>
      <c r="G22" s="33"/>
      <c r="H22" s="33"/>
      <c r="I22" s="32"/>
      <c r="J22" s="32"/>
      <c r="K22" s="32"/>
      <c r="L22" s="32"/>
      <c r="M22" s="32"/>
      <c r="N22" s="32"/>
      <c r="O22" s="32"/>
      <c r="P22" s="32"/>
      <c r="Q22" s="32"/>
      <c r="R22" s="32"/>
    </row>
    <row r="23" spans="2:18" ht="15.95" customHeight="1">
      <c r="B23" s="33"/>
      <c r="C23" s="84"/>
      <c r="D23" s="33"/>
      <c r="E23" s="33"/>
      <c r="F23" s="33"/>
      <c r="G23" s="33"/>
      <c r="H23" s="33"/>
      <c r="I23" s="32"/>
      <c r="J23" s="32"/>
      <c r="K23" s="32"/>
      <c r="L23" s="32"/>
      <c r="M23" s="32"/>
      <c r="N23" s="32"/>
      <c r="O23" s="32"/>
      <c r="P23" s="32"/>
      <c r="Q23" s="32"/>
      <c r="R23" s="32"/>
    </row>
    <row r="24" spans="2:18" ht="30">
      <c r="B24" s="33"/>
      <c r="C24" s="84" t="s">
        <v>4503</v>
      </c>
      <c r="D24" s="33"/>
      <c r="E24" s="33"/>
      <c r="F24" s="33"/>
      <c r="G24" s="33"/>
      <c r="H24" s="33"/>
      <c r="I24" s="32"/>
      <c r="J24" s="32"/>
      <c r="K24" s="32"/>
      <c r="L24" s="32"/>
      <c r="M24" s="32"/>
      <c r="N24" s="32"/>
      <c r="O24" s="32"/>
      <c r="P24" s="32"/>
      <c r="Q24" s="32"/>
      <c r="R24" s="32"/>
    </row>
    <row r="25" spans="2:18">
      <c r="B25" s="33"/>
      <c r="C25" s="84"/>
      <c r="D25" s="33"/>
      <c r="E25" s="33"/>
      <c r="F25" s="33"/>
      <c r="G25" s="33"/>
      <c r="H25" s="33"/>
      <c r="I25" s="32"/>
      <c r="J25" s="32"/>
      <c r="K25" s="32"/>
      <c r="L25" s="32"/>
      <c r="M25" s="32"/>
      <c r="N25" s="32"/>
      <c r="O25" s="32"/>
      <c r="P25" s="32"/>
      <c r="Q25" s="32"/>
      <c r="R25" s="32"/>
    </row>
    <row r="26" spans="2:18" ht="30">
      <c r="B26" s="33"/>
      <c r="C26" s="84" t="s">
        <v>4468</v>
      </c>
      <c r="D26" s="33"/>
      <c r="E26" s="33"/>
      <c r="F26" s="33"/>
      <c r="G26" s="33"/>
      <c r="H26" s="33"/>
      <c r="I26" s="32"/>
      <c r="J26" s="32"/>
      <c r="K26" s="32"/>
      <c r="L26" s="32"/>
      <c r="M26" s="32"/>
      <c r="N26" s="32"/>
      <c r="O26" s="32"/>
      <c r="P26" s="32"/>
      <c r="Q26" s="32"/>
      <c r="R26" s="32"/>
    </row>
    <row r="27" spans="2:18">
      <c r="B27" s="33"/>
      <c r="C27" s="84"/>
      <c r="D27" s="33"/>
      <c r="E27" s="33"/>
      <c r="F27" s="33"/>
      <c r="G27" s="33"/>
      <c r="H27" s="33"/>
      <c r="I27" s="32"/>
      <c r="J27" s="32"/>
      <c r="K27" s="32"/>
      <c r="L27" s="32"/>
      <c r="M27" s="32"/>
      <c r="N27" s="32"/>
      <c r="O27" s="32"/>
      <c r="P27" s="32"/>
      <c r="Q27" s="32"/>
      <c r="R27" s="32"/>
    </row>
    <row r="28" spans="2:18" ht="77.45" customHeight="1">
      <c r="B28" s="33"/>
      <c r="C28" s="173" t="s">
        <v>4504</v>
      </c>
      <c r="D28" s="33"/>
      <c r="E28" s="33"/>
      <c r="F28" s="33"/>
      <c r="G28" s="33"/>
      <c r="H28" s="33"/>
      <c r="I28" s="32"/>
      <c r="J28" s="32"/>
      <c r="K28" s="32"/>
      <c r="L28" s="32"/>
      <c r="M28" s="32"/>
      <c r="N28" s="32"/>
      <c r="O28" s="32"/>
      <c r="P28" s="32"/>
      <c r="Q28" s="32"/>
      <c r="R28" s="32"/>
    </row>
    <row r="29" spans="2:18">
      <c r="B29" s="32"/>
      <c r="C29" s="173"/>
      <c r="D29" s="32"/>
      <c r="E29" s="32"/>
      <c r="F29" s="32"/>
      <c r="G29" s="32"/>
      <c r="H29" s="32"/>
      <c r="I29" s="32"/>
      <c r="J29" s="32"/>
      <c r="K29" s="32"/>
      <c r="L29" s="32"/>
      <c r="M29" s="32"/>
      <c r="N29" s="32"/>
      <c r="O29" s="32"/>
      <c r="P29" s="32"/>
      <c r="Q29" s="32"/>
      <c r="R29" s="32"/>
    </row>
    <row r="30" spans="2:18" ht="77.45" customHeight="1">
      <c r="B30" s="32"/>
      <c r="C30" s="84" t="s">
        <v>4514</v>
      </c>
      <c r="D30" s="32"/>
      <c r="E30" s="32"/>
      <c r="F30" s="32"/>
      <c r="G30" s="32"/>
      <c r="H30" s="32"/>
      <c r="I30" s="32"/>
      <c r="J30" s="32"/>
      <c r="K30" s="32"/>
      <c r="L30" s="32"/>
      <c r="M30" s="32"/>
      <c r="N30" s="32"/>
      <c r="O30" s="32"/>
      <c r="P30" s="32"/>
      <c r="Q30" s="32"/>
      <c r="R30" s="32"/>
    </row>
    <row r="31" spans="2:18" ht="15.95" customHeight="1">
      <c r="B31" s="32"/>
      <c r="C31" s="84"/>
      <c r="D31" s="32"/>
      <c r="E31" s="32"/>
      <c r="F31" s="32"/>
      <c r="G31" s="32"/>
      <c r="H31" s="32"/>
      <c r="I31" s="32"/>
      <c r="J31" s="32"/>
      <c r="K31" s="32"/>
      <c r="L31" s="32"/>
      <c r="M31" s="32"/>
      <c r="N31" s="32"/>
      <c r="O31" s="32"/>
      <c r="P31" s="32"/>
      <c r="Q31" s="32"/>
      <c r="R31" s="32"/>
    </row>
    <row r="32" spans="2:18" ht="68.25" customHeight="1">
      <c r="B32" s="32"/>
      <c r="C32" s="84" t="s">
        <v>4513</v>
      </c>
      <c r="D32" s="32"/>
      <c r="E32" s="32"/>
      <c r="F32" s="32"/>
      <c r="G32" s="32"/>
      <c r="H32" s="32"/>
      <c r="I32" s="32"/>
      <c r="J32" s="32"/>
      <c r="K32" s="32"/>
      <c r="L32" s="32"/>
      <c r="M32" s="32"/>
      <c r="N32" s="32"/>
      <c r="O32" s="32"/>
      <c r="P32" s="32"/>
      <c r="Q32" s="32"/>
      <c r="R32" s="32"/>
    </row>
    <row r="33" spans="2:18" ht="15.95" customHeight="1">
      <c r="B33" s="32"/>
      <c r="C33" s="84"/>
      <c r="D33" s="32"/>
      <c r="E33" s="32"/>
      <c r="F33" s="32"/>
      <c r="G33" s="32"/>
      <c r="H33" s="32"/>
      <c r="I33" s="32"/>
      <c r="J33" s="32"/>
      <c r="K33" s="32"/>
      <c r="L33" s="32"/>
      <c r="M33" s="32"/>
      <c r="N33" s="32"/>
      <c r="O33" s="32"/>
      <c r="P33" s="32"/>
      <c r="Q33" s="32"/>
      <c r="R33" s="32"/>
    </row>
    <row r="34" spans="2:18" ht="15.95" customHeight="1" thickBot="1">
      <c r="B34" s="172" t="s">
        <v>5426</v>
      </c>
      <c r="C34" s="172"/>
      <c r="D34" s="36"/>
      <c r="E34" s="32"/>
      <c r="F34" s="32"/>
      <c r="G34" s="32"/>
      <c r="H34" s="32"/>
      <c r="I34" s="32"/>
      <c r="J34" s="32"/>
      <c r="K34" s="32"/>
      <c r="L34" s="32"/>
      <c r="M34" s="32"/>
      <c r="N34" s="32"/>
      <c r="O34" s="32"/>
      <c r="P34" s="32"/>
      <c r="Q34" s="32"/>
      <c r="R34" s="32"/>
    </row>
    <row r="35" spans="2:18" ht="15.95" customHeight="1" thickTop="1">
      <c r="B35" s="32"/>
      <c r="C35" s="84"/>
      <c r="D35" s="32"/>
      <c r="E35" s="32"/>
      <c r="F35" s="32"/>
      <c r="G35" s="32"/>
      <c r="H35" s="32"/>
      <c r="I35" s="32"/>
      <c r="J35" s="32"/>
      <c r="K35" s="32"/>
      <c r="L35" s="32"/>
      <c r="M35" s="32"/>
      <c r="N35" s="32"/>
      <c r="O35" s="32"/>
      <c r="P35" s="32"/>
      <c r="Q35" s="32"/>
      <c r="R35" s="32"/>
    </row>
    <row r="36" spans="2:18" ht="30.75">
      <c r="B36" s="32"/>
      <c r="C36" s="84" t="s">
        <v>5419</v>
      </c>
      <c r="D36" s="32"/>
      <c r="E36" s="32"/>
      <c r="F36" s="32"/>
      <c r="G36" s="32"/>
      <c r="H36" s="32"/>
      <c r="I36" s="32"/>
      <c r="J36" s="32"/>
      <c r="K36" s="32"/>
      <c r="L36" s="32"/>
      <c r="M36" s="32"/>
      <c r="N36" s="32"/>
      <c r="O36" s="32"/>
      <c r="P36" s="32"/>
      <c r="Q36" s="32"/>
      <c r="R36" s="32"/>
    </row>
    <row r="37" spans="2:18" ht="15.95" customHeight="1">
      <c r="B37" s="32"/>
      <c r="C37" s="84"/>
      <c r="D37" s="32"/>
      <c r="E37" s="32"/>
      <c r="F37" s="32"/>
      <c r="G37" s="32"/>
      <c r="H37" s="32"/>
      <c r="I37" s="32"/>
      <c r="J37" s="32"/>
      <c r="K37" s="32"/>
      <c r="L37" s="32"/>
      <c r="M37" s="32"/>
      <c r="N37" s="32"/>
      <c r="O37" s="32"/>
      <c r="P37" s="32"/>
      <c r="Q37" s="32"/>
      <c r="R37" s="32"/>
    </row>
    <row r="38" spans="2:18" ht="30">
      <c r="B38" s="32"/>
      <c r="C38" s="84" t="s">
        <v>5421</v>
      </c>
      <c r="D38" s="32"/>
      <c r="E38" s="32"/>
      <c r="F38" s="32"/>
      <c r="G38" s="32"/>
      <c r="H38" s="32"/>
      <c r="I38" s="32"/>
      <c r="J38" s="32"/>
      <c r="K38" s="32"/>
      <c r="L38" s="32"/>
      <c r="M38" s="32"/>
      <c r="N38" s="32"/>
      <c r="O38" s="32"/>
      <c r="P38" s="32"/>
      <c r="Q38" s="32"/>
      <c r="R38" s="32"/>
    </row>
    <row r="39" spans="2:18">
      <c r="B39" s="32"/>
      <c r="C39" s="84"/>
      <c r="D39" s="32"/>
      <c r="E39" s="32"/>
      <c r="F39" s="32"/>
      <c r="G39" s="32"/>
      <c r="H39" s="32"/>
      <c r="I39" s="32"/>
      <c r="J39" s="32"/>
      <c r="K39" s="32"/>
      <c r="L39" s="32"/>
      <c r="M39" s="32"/>
      <c r="N39" s="32"/>
      <c r="O39" s="32"/>
      <c r="P39" s="32"/>
      <c r="Q39" s="32"/>
      <c r="R39" s="32"/>
    </row>
    <row r="40" spans="2:18" ht="45">
      <c r="B40" s="32"/>
      <c r="C40" s="84" t="s">
        <v>5418</v>
      </c>
      <c r="D40" s="32"/>
      <c r="E40" s="32"/>
      <c r="F40" s="32"/>
      <c r="G40" s="32"/>
      <c r="H40" s="32"/>
      <c r="I40" s="32"/>
      <c r="J40" s="32"/>
      <c r="K40" s="32"/>
      <c r="L40" s="32"/>
      <c r="M40" s="32"/>
      <c r="N40" s="32"/>
      <c r="O40" s="32"/>
      <c r="P40" s="32"/>
      <c r="Q40" s="32"/>
      <c r="R40" s="32"/>
    </row>
    <row r="41" spans="2:18">
      <c r="B41" s="32"/>
      <c r="C41" s="84"/>
      <c r="D41" s="32"/>
      <c r="E41" s="32"/>
      <c r="F41" s="32"/>
      <c r="G41" s="32"/>
      <c r="H41" s="32"/>
      <c r="I41" s="32"/>
      <c r="J41" s="32"/>
      <c r="K41" s="32"/>
      <c r="L41" s="32"/>
      <c r="M41" s="32"/>
      <c r="N41" s="32"/>
      <c r="O41" s="32"/>
      <c r="P41" s="32"/>
      <c r="Q41" s="32"/>
      <c r="R41" s="32"/>
    </row>
    <row r="42" spans="2:18" ht="45">
      <c r="B42" s="32"/>
      <c r="C42" s="84" t="s">
        <v>5420</v>
      </c>
      <c r="D42" s="32"/>
      <c r="E42" s="32"/>
      <c r="F42" s="32"/>
      <c r="G42" s="32"/>
      <c r="H42" s="32"/>
      <c r="I42" s="32"/>
      <c r="J42" s="32"/>
      <c r="K42" s="32"/>
      <c r="L42" s="32"/>
      <c r="M42" s="32"/>
      <c r="N42" s="32"/>
      <c r="O42" s="32"/>
      <c r="P42" s="32"/>
      <c r="Q42" s="32"/>
      <c r="R42" s="32"/>
    </row>
    <row r="43" spans="2:18">
      <c r="B43" s="32"/>
      <c r="C43" s="84"/>
      <c r="D43" s="32"/>
      <c r="E43" s="32"/>
      <c r="F43" s="32"/>
      <c r="G43" s="32"/>
      <c r="H43" s="32"/>
      <c r="I43" s="32"/>
      <c r="J43" s="32"/>
      <c r="K43" s="32"/>
      <c r="L43" s="32"/>
      <c r="M43" s="32"/>
      <c r="N43" s="32"/>
      <c r="O43" s="32"/>
      <c r="P43" s="32"/>
      <c r="Q43" s="32"/>
      <c r="R43" s="32"/>
    </row>
    <row r="44" spans="2:18" ht="30.75">
      <c r="B44" s="32"/>
      <c r="C44" s="84" t="s">
        <v>5422</v>
      </c>
      <c r="D44" s="32"/>
      <c r="E44" s="32"/>
      <c r="F44" s="32"/>
      <c r="G44" s="32"/>
      <c r="H44" s="32"/>
      <c r="I44" s="32"/>
      <c r="J44" s="32"/>
      <c r="K44" s="32"/>
      <c r="L44" s="32"/>
      <c r="M44" s="32"/>
      <c r="N44" s="32"/>
      <c r="O44" s="32"/>
      <c r="P44" s="32"/>
      <c r="Q44" s="32"/>
      <c r="R44" s="32"/>
    </row>
    <row r="45" spans="2:18">
      <c r="B45" s="32"/>
      <c r="C45" s="84"/>
      <c r="D45" s="32"/>
      <c r="E45" s="32"/>
      <c r="F45" s="32"/>
      <c r="G45" s="32"/>
      <c r="H45" s="32"/>
      <c r="I45" s="32"/>
      <c r="J45" s="32"/>
      <c r="K45" s="32"/>
      <c r="L45" s="32"/>
      <c r="M45" s="32"/>
      <c r="N45" s="32"/>
      <c r="O45" s="32"/>
      <c r="P45" s="32"/>
      <c r="Q45" s="32"/>
      <c r="R45" s="32"/>
    </row>
    <row r="46" spans="2:18" ht="15.95" customHeight="1">
      <c r="B46" s="32"/>
      <c r="C46" s="84"/>
      <c r="D46" s="32"/>
      <c r="E46" s="32"/>
      <c r="F46" s="32"/>
      <c r="G46" s="32"/>
      <c r="H46" s="32"/>
      <c r="I46" s="32"/>
      <c r="J46" s="32"/>
      <c r="K46" s="32"/>
      <c r="L46" s="32"/>
      <c r="M46" s="32"/>
      <c r="N46" s="32"/>
      <c r="O46" s="32"/>
      <c r="P46" s="32"/>
      <c r="Q46" s="32"/>
      <c r="R46" s="32"/>
    </row>
    <row r="47" spans="2:18" ht="16.5" thickBot="1">
      <c r="B47" s="172" t="s">
        <v>4469</v>
      </c>
      <c r="C47" s="172"/>
      <c r="D47" s="36"/>
      <c r="E47" s="32"/>
      <c r="F47" s="32"/>
      <c r="G47" s="32"/>
      <c r="H47" s="32"/>
      <c r="I47" s="32"/>
      <c r="J47" s="32"/>
      <c r="K47" s="32"/>
      <c r="L47" s="32"/>
      <c r="M47" s="32"/>
      <c r="N47" s="32"/>
      <c r="O47" s="32"/>
      <c r="P47" s="32"/>
      <c r="Q47" s="32"/>
      <c r="R47" s="32"/>
    </row>
    <row r="48" spans="2:18" ht="16.5" thickTop="1">
      <c r="B48" s="32"/>
      <c r="C48" s="84" t="s">
        <v>4505</v>
      </c>
      <c r="D48" s="32"/>
      <c r="E48" s="32"/>
      <c r="F48" s="32"/>
      <c r="G48" s="32"/>
      <c r="H48" s="32"/>
      <c r="I48" s="32"/>
      <c r="J48" s="32"/>
      <c r="K48" s="32"/>
      <c r="L48" s="32"/>
      <c r="M48" s="32"/>
      <c r="N48" s="32"/>
      <c r="O48" s="32"/>
      <c r="P48" s="32"/>
      <c r="Q48" s="32"/>
      <c r="R48" s="32"/>
    </row>
    <row r="49" spans="2:18">
      <c r="B49" s="32"/>
      <c r="C49" s="84"/>
      <c r="D49" s="32"/>
      <c r="E49" s="32"/>
      <c r="F49" s="32"/>
      <c r="G49" s="32"/>
      <c r="H49" s="32"/>
      <c r="I49" s="32"/>
      <c r="J49" s="32"/>
      <c r="K49" s="32"/>
      <c r="L49" s="32"/>
      <c r="M49" s="32"/>
      <c r="N49" s="32"/>
      <c r="O49" s="32"/>
      <c r="P49" s="32"/>
      <c r="Q49" s="32"/>
      <c r="R49" s="32"/>
    </row>
    <row r="50" spans="2:18" ht="180">
      <c r="B50" s="32"/>
      <c r="C50" s="84" t="s">
        <v>5427</v>
      </c>
      <c r="D50" s="32"/>
      <c r="E50" s="32"/>
      <c r="F50" s="32"/>
      <c r="G50" s="32"/>
      <c r="H50" s="32"/>
      <c r="I50" s="32"/>
      <c r="J50" s="32"/>
      <c r="K50" s="32"/>
      <c r="L50" s="32"/>
      <c r="M50" s="32"/>
      <c r="N50" s="32"/>
      <c r="O50" s="32"/>
      <c r="P50" s="32"/>
      <c r="Q50" s="32"/>
      <c r="R50" s="32"/>
    </row>
    <row r="51" spans="2:18">
      <c r="B51" s="32"/>
      <c r="C51" s="84"/>
      <c r="D51" s="32"/>
      <c r="E51" s="32"/>
      <c r="F51" s="32"/>
      <c r="G51" s="32"/>
      <c r="H51" s="32"/>
      <c r="I51" s="32"/>
      <c r="J51" s="32"/>
      <c r="K51" s="32"/>
      <c r="L51" s="32"/>
      <c r="M51" s="32"/>
      <c r="N51" s="32"/>
      <c r="O51" s="32"/>
      <c r="P51" s="32"/>
      <c r="Q51" s="32"/>
      <c r="R51" s="32"/>
    </row>
    <row r="52" spans="2:18" ht="30">
      <c r="B52" s="32"/>
      <c r="C52" s="84" t="s">
        <v>5423</v>
      </c>
      <c r="D52" s="32"/>
      <c r="E52" s="32"/>
      <c r="F52" s="32"/>
      <c r="G52" s="32"/>
      <c r="H52" s="32"/>
      <c r="I52" s="32"/>
      <c r="J52" s="32"/>
      <c r="K52" s="32"/>
      <c r="L52" s="32"/>
      <c r="M52" s="32"/>
      <c r="N52" s="32"/>
      <c r="O52" s="32"/>
      <c r="P52" s="32"/>
      <c r="Q52" s="32"/>
      <c r="R52" s="32"/>
    </row>
    <row r="53" spans="2:18">
      <c r="B53" s="32"/>
      <c r="C53" s="84"/>
      <c r="D53" s="32"/>
      <c r="E53" s="32"/>
      <c r="F53" s="32"/>
      <c r="G53" s="32"/>
      <c r="H53" s="32"/>
      <c r="I53" s="32"/>
      <c r="J53" s="32"/>
      <c r="K53" s="32"/>
      <c r="L53" s="32"/>
      <c r="M53" s="32"/>
      <c r="N53" s="32"/>
      <c r="O53" s="32"/>
      <c r="P53" s="32"/>
      <c r="Q53" s="32"/>
      <c r="R53" s="32"/>
    </row>
    <row r="54" spans="2:18">
      <c r="B54" s="32"/>
      <c r="C54" s="84" t="s">
        <v>5424</v>
      </c>
      <c r="D54" s="32"/>
      <c r="E54" s="32"/>
      <c r="F54" s="32"/>
      <c r="G54" s="32"/>
      <c r="H54" s="32"/>
      <c r="I54" s="32"/>
      <c r="J54" s="32"/>
      <c r="K54" s="32"/>
      <c r="L54" s="32"/>
      <c r="M54" s="32"/>
      <c r="N54" s="32"/>
      <c r="O54" s="32"/>
      <c r="P54" s="32"/>
      <c r="Q54" s="32"/>
      <c r="R54" s="32"/>
    </row>
    <row r="55" spans="2:18">
      <c r="B55" s="32"/>
      <c r="C55" s="84"/>
      <c r="D55" s="32"/>
      <c r="E55" s="32"/>
      <c r="F55" s="32"/>
      <c r="G55" s="32"/>
      <c r="H55" s="32"/>
      <c r="I55" s="32"/>
      <c r="J55" s="32"/>
      <c r="K55" s="32"/>
      <c r="L55" s="32"/>
      <c r="M55" s="32"/>
      <c r="N55" s="32"/>
      <c r="O55" s="32"/>
      <c r="P55" s="32"/>
      <c r="Q55" s="32"/>
      <c r="R55" s="32"/>
    </row>
    <row r="56" spans="2:18" ht="105">
      <c r="B56" s="32"/>
      <c r="C56" s="84" t="s">
        <v>5428</v>
      </c>
      <c r="D56" s="32"/>
      <c r="E56" s="32"/>
      <c r="F56" s="32"/>
      <c r="G56" s="32"/>
      <c r="H56" s="32"/>
      <c r="I56" s="32"/>
      <c r="J56" s="32"/>
      <c r="K56" s="32"/>
      <c r="L56" s="32"/>
      <c r="M56" s="32"/>
      <c r="N56" s="32"/>
      <c r="O56" s="32"/>
      <c r="P56" s="32"/>
      <c r="Q56" s="32"/>
      <c r="R56" s="32"/>
    </row>
    <row r="57" spans="2:18">
      <c r="B57" s="32"/>
      <c r="C57" s="84"/>
      <c r="D57" s="32"/>
      <c r="E57" s="32"/>
      <c r="F57" s="32"/>
      <c r="G57" s="32"/>
      <c r="H57" s="32"/>
      <c r="I57" s="32"/>
      <c r="J57" s="32"/>
      <c r="K57" s="32"/>
      <c r="L57" s="32"/>
      <c r="M57" s="32"/>
      <c r="N57" s="32"/>
      <c r="O57" s="32"/>
      <c r="P57" s="32"/>
      <c r="Q57" s="32"/>
      <c r="R57" s="32"/>
    </row>
    <row r="58" spans="2:18">
      <c r="B58" s="32"/>
      <c r="C58" s="84" t="s">
        <v>5425</v>
      </c>
      <c r="D58" s="32"/>
      <c r="E58" s="32"/>
      <c r="F58" s="32"/>
      <c r="G58" s="32"/>
      <c r="H58" s="32"/>
      <c r="I58" s="32"/>
      <c r="J58" s="32"/>
      <c r="K58" s="32"/>
      <c r="L58" s="32"/>
      <c r="M58" s="32"/>
      <c r="N58" s="32"/>
      <c r="O58" s="32"/>
      <c r="P58" s="32"/>
      <c r="Q58" s="32"/>
      <c r="R58" s="32"/>
    </row>
    <row r="59" spans="2:18">
      <c r="B59" s="32"/>
      <c r="C59" s="84"/>
      <c r="D59" s="32"/>
      <c r="E59" s="32"/>
      <c r="F59" s="32"/>
      <c r="G59" s="32"/>
      <c r="H59" s="32"/>
      <c r="I59" s="32"/>
      <c r="J59" s="32"/>
      <c r="K59" s="32"/>
      <c r="L59" s="32"/>
      <c r="M59" s="32"/>
      <c r="N59" s="32"/>
      <c r="O59" s="32"/>
      <c r="P59" s="32"/>
      <c r="Q59" s="32"/>
      <c r="R59" s="32"/>
    </row>
    <row r="60" spans="2:18">
      <c r="B60" s="32"/>
      <c r="C60" s="84" t="s">
        <v>5429</v>
      </c>
      <c r="D60" s="32"/>
      <c r="E60" s="32"/>
      <c r="F60" s="32"/>
      <c r="G60" s="32"/>
      <c r="H60" s="32"/>
      <c r="I60" s="32"/>
      <c r="J60" s="32"/>
      <c r="K60" s="32"/>
      <c r="L60" s="32"/>
      <c r="M60" s="32"/>
      <c r="N60" s="32"/>
      <c r="O60" s="32"/>
      <c r="P60" s="32"/>
      <c r="Q60" s="32"/>
      <c r="R60" s="32"/>
    </row>
    <row r="61" spans="2:18">
      <c r="B61" s="32"/>
      <c r="C61" s="84"/>
      <c r="D61" s="32"/>
      <c r="E61" s="32"/>
      <c r="F61" s="32"/>
      <c r="G61" s="32"/>
      <c r="H61" s="32"/>
      <c r="I61" s="32"/>
      <c r="J61" s="32"/>
      <c r="K61" s="32"/>
      <c r="L61" s="32"/>
      <c r="M61" s="32"/>
      <c r="N61" s="32"/>
      <c r="O61" s="32"/>
      <c r="P61" s="32"/>
      <c r="Q61" s="32"/>
      <c r="R61" s="32"/>
    </row>
    <row r="62" spans="2:18" ht="30">
      <c r="B62" s="32"/>
      <c r="C62" s="84" t="s">
        <v>5430</v>
      </c>
      <c r="D62" s="32"/>
      <c r="E62" s="32"/>
      <c r="F62" s="32"/>
      <c r="G62" s="32"/>
      <c r="H62" s="32"/>
      <c r="I62" s="32"/>
      <c r="J62" s="32"/>
      <c r="K62" s="32"/>
      <c r="L62" s="32"/>
      <c r="M62" s="32"/>
      <c r="N62" s="32"/>
      <c r="O62" s="32"/>
      <c r="P62" s="32"/>
      <c r="Q62" s="32"/>
      <c r="R62" s="32"/>
    </row>
    <row r="63" spans="2:18" ht="15.95" customHeight="1">
      <c r="B63" s="32"/>
      <c r="C63" s="84"/>
      <c r="D63" s="32"/>
      <c r="E63" s="32"/>
      <c r="F63" s="32"/>
      <c r="G63" s="32"/>
      <c r="H63" s="32"/>
      <c r="I63" s="32"/>
      <c r="J63" s="32"/>
      <c r="K63" s="32"/>
      <c r="L63" s="32"/>
      <c r="M63" s="32"/>
      <c r="N63" s="32"/>
      <c r="O63" s="32"/>
      <c r="P63" s="32"/>
      <c r="Q63" s="32"/>
      <c r="R63" s="32"/>
    </row>
    <row r="64" spans="2:18">
      <c r="B64" s="32"/>
      <c r="C64" s="84"/>
      <c r="D64" s="32"/>
      <c r="E64" s="32"/>
      <c r="F64" s="32"/>
      <c r="G64" s="32"/>
      <c r="H64" s="32"/>
      <c r="I64" s="32"/>
      <c r="J64" s="32"/>
      <c r="K64" s="32"/>
      <c r="L64" s="32"/>
      <c r="M64" s="32"/>
      <c r="N64" s="32"/>
      <c r="O64" s="32"/>
      <c r="P64" s="32"/>
      <c r="Q64" s="32"/>
      <c r="R64" s="32"/>
    </row>
    <row r="65" spans="2:18" ht="16.5" thickBot="1">
      <c r="B65" s="172" t="s">
        <v>4521</v>
      </c>
      <c r="C65" s="172"/>
      <c r="D65" s="36"/>
      <c r="E65" s="32"/>
      <c r="F65" s="32"/>
      <c r="G65" s="32"/>
      <c r="H65" s="32"/>
      <c r="I65" s="32"/>
      <c r="J65" s="32"/>
      <c r="K65" s="32"/>
      <c r="L65" s="32"/>
      <c r="M65" s="32"/>
      <c r="N65" s="32"/>
      <c r="O65" s="32"/>
      <c r="P65" s="32"/>
      <c r="Q65" s="32"/>
      <c r="R65" s="32"/>
    </row>
    <row r="66" spans="2:18" ht="60.75" thickTop="1">
      <c r="B66" s="32"/>
      <c r="C66" s="84" t="s">
        <v>4522</v>
      </c>
      <c r="D66" s="32"/>
      <c r="E66" s="32"/>
      <c r="F66" s="32"/>
      <c r="G66" s="32"/>
      <c r="H66" s="32"/>
      <c r="I66" s="32"/>
      <c r="J66" s="32"/>
      <c r="K66" s="32"/>
      <c r="L66" s="32"/>
      <c r="M66" s="32"/>
      <c r="N66" s="32"/>
      <c r="O66" s="32"/>
      <c r="P66" s="32"/>
      <c r="Q66" s="32"/>
      <c r="R66" s="32"/>
    </row>
    <row r="67" spans="2:18">
      <c r="B67" s="32"/>
      <c r="C67" s="84"/>
      <c r="D67" s="32"/>
      <c r="E67" s="32"/>
      <c r="F67" s="32"/>
      <c r="G67" s="32"/>
      <c r="H67" s="32"/>
      <c r="I67" s="32"/>
      <c r="J67" s="32"/>
      <c r="K67" s="32"/>
      <c r="L67" s="32"/>
      <c r="M67" s="32"/>
      <c r="N67" s="32"/>
      <c r="O67" s="32"/>
      <c r="P67" s="32"/>
      <c r="Q67" s="32"/>
      <c r="R67" s="32"/>
    </row>
    <row r="68" spans="2:18" ht="75">
      <c r="B68" s="32"/>
      <c r="C68" s="84" t="s">
        <v>4523</v>
      </c>
      <c r="D68" s="32"/>
      <c r="E68" s="32"/>
      <c r="F68" s="32"/>
      <c r="G68" s="32"/>
      <c r="H68" s="32"/>
      <c r="I68" s="32"/>
      <c r="J68" s="32"/>
      <c r="K68" s="32"/>
      <c r="L68" s="32"/>
      <c r="M68" s="32"/>
      <c r="N68" s="32"/>
      <c r="O68" s="32"/>
      <c r="P68" s="32"/>
      <c r="Q68" s="32"/>
      <c r="R68" s="32"/>
    </row>
    <row r="69" spans="2:18">
      <c r="B69" s="32"/>
      <c r="C69" s="84"/>
      <c r="D69" s="32"/>
      <c r="E69" s="32"/>
      <c r="F69" s="32"/>
      <c r="G69" s="32"/>
      <c r="H69" s="32"/>
      <c r="I69" s="32"/>
      <c r="J69" s="32"/>
      <c r="K69" s="32"/>
      <c r="L69" s="32"/>
      <c r="M69" s="32"/>
      <c r="N69" s="32"/>
      <c r="O69" s="32"/>
      <c r="P69" s="32"/>
      <c r="Q69" s="32"/>
      <c r="R69" s="32"/>
    </row>
    <row r="70" spans="2:18">
      <c r="B70" s="32"/>
      <c r="C70" s="84"/>
      <c r="D70" s="32"/>
      <c r="E70" s="32"/>
      <c r="F70" s="32"/>
      <c r="G70" s="32"/>
      <c r="H70" s="32"/>
      <c r="I70" s="32"/>
      <c r="J70" s="32"/>
      <c r="K70" s="32"/>
      <c r="L70" s="32"/>
      <c r="M70" s="32"/>
      <c r="N70" s="32"/>
      <c r="O70" s="32"/>
      <c r="P70" s="32"/>
      <c r="Q70" s="32"/>
      <c r="R70" s="32"/>
    </row>
    <row r="71" spans="2:18" ht="16.5" thickBot="1">
      <c r="B71" s="172" t="s">
        <v>4470</v>
      </c>
      <c r="C71" s="172"/>
      <c r="D71" s="36"/>
      <c r="E71" s="32"/>
      <c r="F71" s="32"/>
      <c r="G71" s="32"/>
      <c r="H71" s="32"/>
      <c r="I71" s="32"/>
      <c r="J71" s="32"/>
      <c r="K71" s="32"/>
      <c r="L71" s="32"/>
      <c r="M71" s="32"/>
      <c r="N71" s="32"/>
      <c r="O71" s="32"/>
      <c r="P71" s="32"/>
      <c r="Q71" s="32"/>
      <c r="R71" s="32"/>
    </row>
    <row r="72" spans="2:18" ht="45.75" thickTop="1">
      <c r="B72" s="32"/>
      <c r="C72" s="84" t="s">
        <v>4516</v>
      </c>
      <c r="D72" s="32"/>
      <c r="E72" s="32"/>
      <c r="F72" s="32"/>
      <c r="G72" s="32"/>
      <c r="H72" s="32"/>
      <c r="I72" s="32"/>
      <c r="J72" s="32"/>
      <c r="K72" s="32"/>
      <c r="L72" s="32"/>
      <c r="M72" s="32"/>
      <c r="N72" s="32"/>
      <c r="O72" s="32"/>
      <c r="P72" s="32"/>
      <c r="Q72" s="32"/>
      <c r="R72" s="32"/>
    </row>
    <row r="73" spans="2:18">
      <c r="B73" s="32"/>
      <c r="C73" s="84"/>
      <c r="D73" s="32"/>
      <c r="E73" s="32"/>
      <c r="F73" s="32"/>
      <c r="G73" s="32"/>
      <c r="H73" s="32"/>
      <c r="I73" s="32"/>
      <c r="J73" s="32"/>
      <c r="K73" s="32"/>
      <c r="L73" s="32"/>
      <c r="M73" s="32"/>
      <c r="N73" s="32"/>
      <c r="O73" s="32"/>
      <c r="P73" s="32"/>
      <c r="Q73" s="32"/>
      <c r="R73" s="32"/>
    </row>
    <row r="74" spans="2:18">
      <c r="B74" s="32"/>
      <c r="C74" s="84"/>
      <c r="D74" s="32"/>
      <c r="E74" s="32"/>
      <c r="F74" s="32"/>
      <c r="G74" s="32"/>
      <c r="H74" s="32"/>
      <c r="I74" s="32"/>
      <c r="J74" s="32"/>
      <c r="K74" s="32"/>
      <c r="L74" s="32"/>
      <c r="M74" s="32"/>
      <c r="N74" s="32"/>
      <c r="O74" s="32"/>
      <c r="P74" s="32"/>
      <c r="Q74" s="32"/>
      <c r="R74" s="32"/>
    </row>
    <row r="75" spans="2:18">
      <c r="B75" s="32"/>
      <c r="C75" s="84"/>
      <c r="D75" s="32"/>
      <c r="E75" s="32"/>
      <c r="F75" s="32"/>
      <c r="G75" s="32"/>
      <c r="H75" s="32"/>
      <c r="I75" s="32"/>
      <c r="J75" s="32"/>
      <c r="K75" s="32"/>
      <c r="L75" s="32"/>
      <c r="M75" s="32"/>
      <c r="N75" s="32"/>
      <c r="O75" s="32"/>
      <c r="P75" s="32"/>
      <c r="Q75" s="32"/>
      <c r="R75" s="32"/>
    </row>
    <row r="76" spans="2:18">
      <c r="B76" s="32"/>
      <c r="C76" s="84"/>
      <c r="D76" s="32"/>
      <c r="E76" s="32"/>
      <c r="F76" s="32"/>
      <c r="G76" s="32"/>
      <c r="H76" s="32"/>
      <c r="I76" s="32"/>
      <c r="J76" s="32"/>
      <c r="K76" s="32"/>
      <c r="L76" s="32"/>
      <c r="M76" s="32"/>
      <c r="N76" s="32"/>
      <c r="O76" s="32"/>
      <c r="P76" s="32"/>
      <c r="Q76" s="32"/>
      <c r="R76" s="32"/>
    </row>
    <row r="77" spans="2:18">
      <c r="B77" s="32"/>
      <c r="C77" s="84"/>
      <c r="D77" s="32"/>
      <c r="E77" s="32"/>
      <c r="F77" s="32"/>
      <c r="G77" s="32"/>
      <c r="H77" s="32"/>
      <c r="I77" s="32"/>
      <c r="J77" s="32"/>
      <c r="K77" s="32"/>
      <c r="L77" s="32"/>
      <c r="M77" s="32"/>
      <c r="N77" s="32"/>
      <c r="O77" s="32"/>
      <c r="P77" s="32"/>
      <c r="Q77" s="32"/>
      <c r="R77" s="32"/>
    </row>
  </sheetData>
  <sheetProtection selectLockedCells="1" selectUnlockedCells="1"/>
  <mergeCells count="7">
    <mergeCell ref="B3:D4"/>
    <mergeCell ref="B15:C15"/>
    <mergeCell ref="B47:C47"/>
    <mergeCell ref="B71:C71"/>
    <mergeCell ref="C28:C29"/>
    <mergeCell ref="B65:C65"/>
    <mergeCell ref="B34:C34"/>
  </mergeCells>
  <pageMargins left="0.7" right="0.7" top="0.75" bottom="0.75" header="0.3" footer="0.3"/>
  <pageSetup orientation="portrait" horizontalDpi="3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tabColor rgb="FF093D8B"/>
    <pageSetUpPr fitToPage="1"/>
  </sheetPr>
  <dimension ref="B1:T59"/>
  <sheetViews>
    <sheetView showGridLines="0" zoomScaleNormal="100" workbookViewId="0">
      <selection activeCell="O9" sqref="O9:P10"/>
    </sheetView>
  </sheetViews>
  <sheetFormatPr defaultColWidth="11" defaultRowHeight="15.75"/>
  <cols>
    <col min="1" max="2" width="11" style="24"/>
    <col min="3" max="3" width="28.5" style="24" bestFit="1" customWidth="1"/>
    <col min="4" max="6" width="11" style="24"/>
    <col min="7" max="7" width="6.25" style="24" customWidth="1"/>
    <col min="8" max="8" width="24.75" style="24" bestFit="1" customWidth="1"/>
    <col min="9" max="9" width="11" style="24" customWidth="1"/>
    <col min="10" max="11" width="11" style="24"/>
    <col min="12" max="12" width="6.25" style="24" customWidth="1"/>
    <col min="13" max="13" width="24.75" style="24" bestFit="1" customWidth="1"/>
    <col min="14" max="18" width="11" style="24"/>
    <col min="19" max="19" width="17.5" style="24" hidden="1" customWidth="1"/>
    <col min="20" max="20" width="11.75" style="24" hidden="1" customWidth="1"/>
    <col min="21" max="21" width="10.875" style="24" customWidth="1"/>
    <col min="22" max="16384" width="11" style="24"/>
  </cols>
  <sheetData>
    <row r="1" spans="2:20">
      <c r="B1"/>
      <c r="C1"/>
      <c r="D1"/>
      <c r="E1"/>
      <c r="F1"/>
      <c r="G1"/>
      <c r="H1"/>
      <c r="I1"/>
      <c r="J1"/>
      <c r="K1"/>
      <c r="L1"/>
      <c r="M1"/>
      <c r="N1"/>
      <c r="O1"/>
      <c r="P1"/>
      <c r="Q1"/>
      <c r="S1" s="48" t="s">
        <v>2371</v>
      </c>
      <c r="T1" s="48" t="s">
        <v>4483</v>
      </c>
    </row>
    <row r="2" spans="2:20">
      <c r="B2"/>
      <c r="C2"/>
      <c r="D2"/>
      <c r="E2"/>
      <c r="F2"/>
      <c r="G2"/>
      <c r="H2"/>
      <c r="I2"/>
      <c r="J2"/>
      <c r="K2"/>
      <c r="L2"/>
      <c r="M2"/>
      <c r="N2"/>
      <c r="O2"/>
      <c r="P2"/>
      <c r="Q2"/>
      <c r="S2" s="70" t="str">
        <f>IF($O$9="Select Here","",IF($O$9="Yes",IF(D6="","",D6),IF($O$9="No",IF(N11="","",N11),"")))</f>
        <v/>
      </c>
      <c r="T2" s="85" t="s">
        <v>13</v>
      </c>
    </row>
    <row r="3" spans="2:20" ht="30" customHeight="1">
      <c r="B3"/>
      <c r="C3" s="183" t="s">
        <v>2375</v>
      </c>
      <c r="D3" s="184"/>
      <c r="E3" s="184"/>
      <c r="F3" s="185"/>
      <c r="G3"/>
      <c r="H3" s="183" t="s">
        <v>2376</v>
      </c>
      <c r="I3" s="184"/>
      <c r="J3" s="184"/>
      <c r="K3" s="185"/>
      <c r="L3"/>
      <c r="M3" s="190" t="s">
        <v>2371</v>
      </c>
      <c r="N3" s="191"/>
      <c r="O3" s="191"/>
      <c r="P3" s="192"/>
      <c r="Q3"/>
      <c r="S3" s="70" t="str">
        <f>IF(OR($O$9="Select Here",$O$9="Yes"),IF($D7="","",D7),IF($N12="","",N12))</f>
        <v/>
      </c>
      <c r="T3" s="85" t="s">
        <v>4460</v>
      </c>
    </row>
    <row r="4" spans="2:20" ht="30" customHeight="1">
      <c r="B4"/>
      <c r="C4" s="14" t="s">
        <v>2365</v>
      </c>
      <c r="D4" s="180"/>
      <c r="E4" s="181"/>
      <c r="F4" s="182"/>
      <c r="G4"/>
      <c r="H4" s="14" t="s">
        <v>2365</v>
      </c>
      <c r="I4" s="180"/>
      <c r="J4" s="181"/>
      <c r="K4" s="182"/>
      <c r="L4"/>
      <c r="M4" s="79" t="s">
        <v>4493</v>
      </c>
      <c r="N4" s="180"/>
      <c r="O4" s="181"/>
      <c r="P4" s="182"/>
      <c r="Q4"/>
      <c r="S4" s="70" t="str">
        <f>IF($O$9="Select Here","",IF($O$9="Yes",IF(D8="","",D8),IF($O$9="No",IF(N13="","",N13),"")))</f>
        <v/>
      </c>
      <c r="T4" s="85" t="s">
        <v>4461</v>
      </c>
    </row>
    <row r="5" spans="2:20" ht="30" customHeight="1">
      <c r="B5"/>
      <c r="C5" s="14" t="s">
        <v>2377</v>
      </c>
      <c r="D5" s="180"/>
      <c r="E5" s="181"/>
      <c r="F5" s="182"/>
      <c r="G5"/>
      <c r="H5" s="14" t="s">
        <v>4480</v>
      </c>
      <c r="I5" s="180"/>
      <c r="J5" s="181"/>
      <c r="K5" s="182"/>
      <c r="L5"/>
      <c r="M5" s="80" t="s">
        <v>4494</v>
      </c>
      <c r="N5" s="177"/>
      <c r="O5" s="178"/>
      <c r="P5" s="179"/>
      <c r="Q5"/>
      <c r="S5" s="70" t="str">
        <f>IF($O$9="Select Here","",IF($O$9="Yes",IF(D9="","",D9),IF($O$9="No",IF(N14="","",N14),"")))</f>
        <v/>
      </c>
      <c r="T5" s="59"/>
    </row>
    <row r="6" spans="2:20" ht="30" customHeight="1">
      <c r="B6"/>
      <c r="C6" s="14" t="s">
        <v>2370</v>
      </c>
      <c r="D6" s="186"/>
      <c r="E6" s="175"/>
      <c r="F6" s="176"/>
      <c r="G6"/>
      <c r="H6" s="14" t="s">
        <v>2370</v>
      </c>
      <c r="I6" s="186"/>
      <c r="J6" s="175"/>
      <c r="K6" s="176"/>
      <c r="L6"/>
      <c r="M6" s="80" t="s">
        <v>4492</v>
      </c>
      <c r="N6" s="201"/>
      <c r="O6" s="202"/>
      <c r="P6" s="203"/>
      <c r="Q6"/>
      <c r="S6" s="70" t="str">
        <f>IF($O$9="Select Here","",IF($O$9="Yes",IF(D10="","",D10),IF($O$9="No",IF(N15="","",N15),"")))</f>
        <v/>
      </c>
      <c r="T6" s="59"/>
    </row>
    <row r="7" spans="2:20" ht="30" customHeight="1">
      <c r="B7"/>
      <c r="C7" s="14" t="s">
        <v>4481</v>
      </c>
      <c r="D7" s="186"/>
      <c r="E7" s="175"/>
      <c r="F7" s="176"/>
      <c r="G7"/>
      <c r="H7" s="14" t="s">
        <v>4481</v>
      </c>
      <c r="I7" s="186"/>
      <c r="J7" s="175"/>
      <c r="K7" s="176"/>
      <c r="L7"/>
      <c r="M7" s="204" t="s">
        <v>4491</v>
      </c>
      <c r="N7" s="205"/>
      <c r="O7" s="207" t="s">
        <v>13</v>
      </c>
      <c r="P7" s="208"/>
      <c r="Q7"/>
    </row>
    <row r="8" spans="2:20" ht="30" customHeight="1">
      <c r="B8"/>
      <c r="C8" s="14" t="s">
        <v>2367</v>
      </c>
      <c r="D8" s="180"/>
      <c r="E8" s="181"/>
      <c r="F8" s="182"/>
      <c r="G8"/>
      <c r="H8" s="14" t="s">
        <v>2367</v>
      </c>
      <c r="I8" s="180"/>
      <c r="J8" s="181"/>
      <c r="K8" s="182"/>
      <c r="L8"/>
      <c r="M8" s="204" t="s">
        <v>4490</v>
      </c>
      <c r="N8" s="206"/>
      <c r="O8" s="207" t="s">
        <v>13</v>
      </c>
      <c r="P8" s="208"/>
      <c r="Q8"/>
    </row>
    <row r="9" spans="2:20" ht="30" customHeight="1">
      <c r="B9"/>
      <c r="C9" s="14" t="s">
        <v>2366</v>
      </c>
      <c r="D9" s="180"/>
      <c r="E9" s="181"/>
      <c r="F9" s="182"/>
      <c r="G9"/>
      <c r="H9" s="14" t="s">
        <v>2366</v>
      </c>
      <c r="I9" s="180"/>
      <c r="J9" s="181"/>
      <c r="K9" s="182"/>
      <c r="L9"/>
      <c r="M9" s="193" t="s">
        <v>4498</v>
      </c>
      <c r="N9" s="194"/>
      <c r="O9" s="197" t="s">
        <v>4461</v>
      </c>
      <c r="P9" s="198"/>
      <c r="Q9"/>
    </row>
    <row r="10" spans="2:20" ht="30" customHeight="1">
      <c r="B10"/>
      <c r="C10" s="14" t="s">
        <v>2368</v>
      </c>
      <c r="D10" s="180"/>
      <c r="E10" s="181"/>
      <c r="F10" s="182"/>
      <c r="G10"/>
      <c r="H10" s="14" t="s">
        <v>2368</v>
      </c>
      <c r="I10" s="180"/>
      <c r="J10" s="181"/>
      <c r="K10" s="182"/>
      <c r="L10"/>
      <c r="M10" s="195"/>
      <c r="N10" s="196"/>
      <c r="O10" s="199"/>
      <c r="P10" s="200"/>
      <c r="Q10"/>
    </row>
    <row r="11" spans="2:20" ht="30" customHeight="1">
      <c r="B11"/>
      <c r="C11" s="14" t="s">
        <v>2369</v>
      </c>
      <c r="D11" s="177"/>
      <c r="E11" s="178"/>
      <c r="F11" s="179"/>
      <c r="G11"/>
      <c r="H11" s="14" t="s">
        <v>2369</v>
      </c>
      <c r="I11" s="177"/>
      <c r="J11" s="178"/>
      <c r="K11" s="179"/>
      <c r="L11"/>
      <c r="M11" s="14" t="s">
        <v>2370</v>
      </c>
      <c r="N11" s="186"/>
      <c r="O11" s="175"/>
      <c r="P11" s="176"/>
      <c r="Q11"/>
    </row>
    <row r="12" spans="2:20" ht="30" customHeight="1">
      <c r="B12"/>
      <c r="C12" s="15" t="s">
        <v>4479</v>
      </c>
      <c r="D12" s="174"/>
      <c r="E12" s="175"/>
      <c r="F12" s="176"/>
      <c r="G12"/>
      <c r="H12" s="15" t="s">
        <v>4479</v>
      </c>
      <c r="I12" s="187"/>
      <c r="J12" s="188"/>
      <c r="K12" s="189"/>
      <c r="L12"/>
      <c r="M12" s="14" t="s">
        <v>4481</v>
      </c>
      <c r="N12" s="186"/>
      <c r="O12" s="175"/>
      <c r="P12" s="176"/>
      <c r="Q12"/>
    </row>
    <row r="13" spans="2:20" ht="30" customHeight="1">
      <c r="B13"/>
      <c r="C13" s="14" t="s">
        <v>6</v>
      </c>
      <c r="D13" s="180"/>
      <c r="E13" s="181"/>
      <c r="F13" s="182"/>
      <c r="G13"/>
      <c r="H13"/>
      <c r="I13"/>
      <c r="J13"/>
      <c r="K13"/>
      <c r="L13"/>
      <c r="M13" s="14" t="s">
        <v>2367</v>
      </c>
      <c r="N13" s="180"/>
      <c r="O13" s="181"/>
      <c r="P13" s="182"/>
      <c r="Q13"/>
    </row>
    <row r="14" spans="2:20" ht="30" customHeight="1">
      <c r="B14"/>
      <c r="C14" s="16" t="s">
        <v>7</v>
      </c>
      <c r="D14" s="180"/>
      <c r="E14" s="181"/>
      <c r="F14" s="182"/>
      <c r="G14"/>
      <c r="H14" s="32"/>
      <c r="I14" s="32"/>
      <c r="J14" s="32"/>
      <c r="K14" s="32"/>
      <c r="L14"/>
      <c r="M14" s="14" t="s">
        <v>2366</v>
      </c>
      <c r="N14" s="180"/>
      <c r="O14" s="181"/>
      <c r="P14" s="182"/>
      <c r="Q14"/>
    </row>
    <row r="15" spans="2:20" ht="30" customHeight="1">
      <c r="B15"/>
      <c r="C15" s="14" t="s">
        <v>8</v>
      </c>
      <c r="D15" s="180"/>
      <c r="E15" s="181"/>
      <c r="F15" s="182"/>
      <c r="G15"/>
      <c r="H15" s="32"/>
      <c r="I15" s="32"/>
      <c r="J15" s="32"/>
      <c r="K15" s="32"/>
      <c r="L15"/>
      <c r="M15" s="14" t="s">
        <v>2368</v>
      </c>
      <c r="N15" s="180"/>
      <c r="O15" s="181"/>
      <c r="P15" s="182"/>
      <c r="Q15"/>
    </row>
    <row r="16" spans="2:20" ht="38.25" customHeight="1">
      <c r="B16"/>
      <c r="C16"/>
      <c r="D16"/>
      <c r="E16"/>
      <c r="F16"/>
      <c r="G16"/>
      <c r="H16" s="32"/>
      <c r="I16" s="32"/>
      <c r="J16" s="32"/>
      <c r="K16" s="32"/>
      <c r="L16"/>
      <c r="M16"/>
      <c r="N16"/>
      <c r="O16"/>
      <c r="P16"/>
      <c r="Q16"/>
    </row>
    <row r="17" spans="8:17" ht="34.5" customHeight="1"/>
    <row r="18" spans="8:17" ht="30" customHeight="1"/>
    <row r="19" spans="8:17" ht="37.700000000000003" customHeight="1"/>
    <row r="20" spans="8:17" ht="24.95" customHeight="1"/>
    <row r="21" spans="8:17" ht="30" customHeight="1"/>
    <row r="22" spans="8:17" ht="30" customHeight="1">
      <c r="L22" s="37"/>
      <c r="Q22" s="37"/>
    </row>
    <row r="23" spans="8:17" ht="30.95" customHeight="1"/>
    <row r="24" spans="8:17" ht="30" customHeight="1">
      <c r="M24" s="37"/>
      <c r="N24" s="37"/>
      <c r="O24" s="37"/>
      <c r="P24" s="37"/>
    </row>
    <row r="25" spans="8:17" ht="29.1" customHeight="1"/>
    <row r="26" spans="8:17" ht="30" customHeight="1"/>
    <row r="27" spans="8:17" ht="30" customHeight="1">
      <c r="H27" s="37"/>
      <c r="I27" s="37"/>
      <c r="J27" s="37"/>
      <c r="K27" s="37"/>
    </row>
    <row r="28" spans="8:17" ht="20.100000000000001" customHeight="1"/>
    <row r="29" spans="8:17" ht="20.100000000000001" customHeight="1"/>
    <row r="30" spans="8:17" ht="20.100000000000001" customHeight="1"/>
    <row r="31" spans="8:17" ht="20.100000000000001" customHeight="1"/>
    <row r="32" spans="8:17" ht="20.100000000000001" customHeight="1"/>
    <row r="33" ht="24.95" customHeight="1"/>
    <row r="34" ht="24.95" customHeight="1"/>
    <row r="35" ht="24.95" customHeight="1"/>
    <row r="36" ht="20.100000000000001" customHeight="1"/>
    <row r="37" ht="20.100000000000001" customHeight="1"/>
    <row r="38" ht="20.100000000000001" customHeight="1"/>
    <row r="39" ht="20.100000000000001" customHeight="1"/>
    <row r="40" ht="20.100000000000001" customHeight="1"/>
    <row r="41" ht="20.100000000000001" customHeight="1"/>
    <row r="42" ht="20.100000000000001" customHeight="1"/>
    <row r="43" ht="20.100000000000001" customHeight="1"/>
    <row r="44" ht="20.100000000000001" customHeight="1"/>
    <row r="45" ht="20.100000000000001" customHeight="1"/>
    <row r="46" ht="20.100000000000001" customHeight="1"/>
    <row r="47" ht="20.100000000000001" customHeight="1"/>
    <row r="48" ht="20.100000000000001" customHeight="1"/>
    <row r="49" spans="7:7" ht="20.100000000000001" customHeight="1"/>
    <row r="50" spans="7:7" ht="20.100000000000001" customHeight="1"/>
    <row r="51" spans="7:7" ht="20.100000000000001" customHeight="1"/>
    <row r="58" spans="7:7" ht="18.75">
      <c r="G58" s="25"/>
    </row>
    <row r="59" spans="7:7" ht="18.75">
      <c r="G59" s="25"/>
    </row>
  </sheetData>
  <sheetProtection algorithmName="SHA-512" hashValue="VC/UI9V80gJFoCQ+tPiBbQZhy3AupszOcVAsEpmoW8hu9JK3kKCSt7Fh3oc18q9egQjF/Ub3Ztk+NvaLeN0dag==" saltValue="hpEwPnImonlLqSKqAaRlEQ==" spinCount="100000" sheet="1" objects="1" selectLockedCells="1"/>
  <sortState xmlns:xlrd2="http://schemas.microsoft.com/office/spreadsheetml/2017/richdata2" ref="I19:I25">
    <sortCondition ref="I19:I25"/>
  </sortState>
  <mergeCells count="38">
    <mergeCell ref="M3:P3"/>
    <mergeCell ref="N5:P5"/>
    <mergeCell ref="M9:N10"/>
    <mergeCell ref="O9:P10"/>
    <mergeCell ref="N4:P4"/>
    <mergeCell ref="N6:P6"/>
    <mergeCell ref="M7:N7"/>
    <mergeCell ref="M8:N8"/>
    <mergeCell ref="O8:P8"/>
    <mergeCell ref="O7:P7"/>
    <mergeCell ref="N14:P14"/>
    <mergeCell ref="N15:P15"/>
    <mergeCell ref="I5:K5"/>
    <mergeCell ref="I7:K7"/>
    <mergeCell ref="D7:F7"/>
    <mergeCell ref="N12:P12"/>
    <mergeCell ref="N13:P13"/>
    <mergeCell ref="N11:P11"/>
    <mergeCell ref="I12:K12"/>
    <mergeCell ref="D13:F13"/>
    <mergeCell ref="D14:F14"/>
    <mergeCell ref="D15:F15"/>
    <mergeCell ref="I8:K8"/>
    <mergeCell ref="D8:F8"/>
    <mergeCell ref="D9:F9"/>
    <mergeCell ref="D10:F10"/>
    <mergeCell ref="H3:K3"/>
    <mergeCell ref="I4:K4"/>
    <mergeCell ref="C3:F3"/>
    <mergeCell ref="D4:F4"/>
    <mergeCell ref="D6:F6"/>
    <mergeCell ref="D5:F5"/>
    <mergeCell ref="I6:K6"/>
    <mergeCell ref="D12:F12"/>
    <mergeCell ref="D11:F11"/>
    <mergeCell ref="I9:K9"/>
    <mergeCell ref="I10:K10"/>
    <mergeCell ref="I11:K11"/>
  </mergeCells>
  <conditionalFormatting sqref="M12:P15">
    <cfRule type="expression" dxfId="1" priority="340">
      <formula>IF(OR($O$9="Select Here",$O$9="Yes"),TRUE,FALSE)</formula>
    </cfRule>
  </conditionalFormatting>
  <conditionalFormatting sqref="M11:P11 N12">
    <cfRule type="expression" dxfId="0" priority="341">
      <formula>IF(OR($O$9="Select Here",$O$9="Yes"),TRUE,FALSE)</formula>
    </cfRule>
  </conditionalFormatting>
  <dataValidations count="1">
    <dataValidation type="list" allowBlank="1" showInputMessage="1" showErrorMessage="1" sqref="O7:O9" xr:uid="{00000000-0002-0000-0100-000000000000}">
      <formula1>$T$2:$T$4</formula1>
    </dataValidation>
  </dataValidations>
  <pageMargins left="0.7" right="0.7" top="0.75" bottom="0.75" header="0.3" footer="0.3"/>
  <pageSetup scale="42" orientation="portrait" horizontalDpi="300" verticalDpi="3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rgb="FF093D8B"/>
    <pageSetUpPr autoPageBreaks="0"/>
  </sheetPr>
  <dimension ref="C1:MT2862"/>
  <sheetViews>
    <sheetView showGridLines="0" zoomScaleNormal="100" workbookViewId="0">
      <selection activeCell="H5" sqref="H3:H5"/>
    </sheetView>
  </sheetViews>
  <sheetFormatPr defaultColWidth="11" defaultRowHeight="15.75"/>
  <cols>
    <col min="1" max="3" width="11" style="24"/>
    <col min="4" max="4" width="16.75" style="24" hidden="1" customWidth="1"/>
    <col min="5" max="5" width="3.625" style="24" hidden="1" customWidth="1"/>
    <col min="6" max="6" width="11" style="24" hidden="1" customWidth="1"/>
    <col min="7" max="7" width="10.875" style="24" bestFit="1" customWidth="1"/>
    <col min="8" max="8" width="17.375" style="24" customWidth="1"/>
    <col min="9" max="10" width="13.375" style="24" customWidth="1"/>
    <col min="11" max="11" width="11" style="26"/>
    <col min="12" max="12" width="13.375" style="26" customWidth="1"/>
    <col min="13" max="13" width="11.875" style="24" customWidth="1"/>
    <col min="14" max="14" width="1.875" style="105" hidden="1" customWidth="1"/>
    <col min="15" max="15" width="11.625" style="105" hidden="1" customWidth="1"/>
    <col min="16" max="16" width="1.875" style="105" hidden="1" customWidth="1"/>
    <col min="17" max="17" width="12.875" style="105" hidden="1" customWidth="1"/>
    <col min="18" max="18" width="1.875" style="105" hidden="1" customWidth="1"/>
    <col min="19" max="19" width="11" style="105" hidden="1" customWidth="1"/>
    <col min="20" max="20" width="1.875" style="105" hidden="1" customWidth="1"/>
    <col min="21" max="22" width="12.875" style="105" hidden="1" customWidth="1"/>
    <col min="23" max="23" width="13.875" style="105" hidden="1" customWidth="1"/>
    <col min="24" max="24" width="19.375" style="105" hidden="1" customWidth="1"/>
    <col min="25" max="25" width="11" style="153" hidden="1" customWidth="1"/>
    <col min="26" max="26" width="16.875" style="105" hidden="1" customWidth="1"/>
    <col min="27" max="27" width="9.375" style="105" hidden="1" customWidth="1"/>
    <col min="28" max="28" width="16.875" style="105" hidden="1" customWidth="1"/>
    <col min="29" max="31" width="11" style="105" hidden="1" customWidth="1"/>
    <col min="32" max="32" width="13.625" style="105" hidden="1" customWidth="1"/>
    <col min="33" max="34" width="11" style="105" hidden="1" customWidth="1"/>
    <col min="35" max="35" width="16.875" style="105" hidden="1" customWidth="1"/>
    <col min="36" max="36" width="22.125" style="105" hidden="1" customWidth="1"/>
    <col min="37" max="37" width="11" style="107" hidden="1" customWidth="1"/>
    <col min="38" max="38" width="11" style="105" hidden="1" customWidth="1"/>
    <col min="39" max="39" width="11" style="24" customWidth="1"/>
    <col min="40" max="16384" width="11" style="24"/>
  </cols>
  <sheetData>
    <row r="1" spans="3:358" ht="16.5" thickBot="1">
      <c r="C1"/>
      <c r="D1" s="99"/>
      <c r="E1" s="99"/>
      <c r="F1" s="99"/>
      <c r="G1" s="5"/>
      <c r="H1" s="5"/>
      <c r="I1"/>
      <c r="J1"/>
      <c r="K1" s="1"/>
      <c r="L1" s="1"/>
      <c r="M1"/>
      <c r="N1" s="215" t="s">
        <v>0</v>
      </c>
      <c r="O1" s="209"/>
      <c r="P1" s="215" t="s">
        <v>1</v>
      </c>
      <c r="Q1" s="209"/>
      <c r="R1" s="215" t="s">
        <v>4485</v>
      </c>
      <c r="S1" s="209"/>
      <c r="T1" s="215" t="s">
        <v>4486</v>
      </c>
      <c r="U1" s="216"/>
      <c r="V1" s="66" t="s">
        <v>4484</v>
      </c>
      <c r="X1" s="65" t="s">
        <v>4489</v>
      </c>
      <c r="Y1" s="67" t="s">
        <v>5</v>
      </c>
      <c r="Z1" s="65" t="s">
        <v>4488</v>
      </c>
      <c r="AA1" s="65" t="s">
        <v>4471</v>
      </c>
      <c r="AB1" s="209" t="s">
        <v>4487</v>
      </c>
      <c r="AC1" s="210"/>
      <c r="AD1" s="210"/>
      <c r="AE1" s="210"/>
      <c r="AF1" s="210"/>
      <c r="AG1" s="210"/>
      <c r="AH1" s="210"/>
      <c r="AI1" s="210"/>
      <c r="AJ1" s="210"/>
      <c r="AK1" s="210"/>
      <c r="AL1" s="154" t="s">
        <v>2373</v>
      </c>
      <c r="MP1" s="95">
        <v>44384</v>
      </c>
      <c r="MT1" s="91" t="s">
        <v>4515</v>
      </c>
    </row>
    <row r="2" spans="3:358" ht="16.5" thickTop="1">
      <c r="C2"/>
      <c r="D2" s="99"/>
      <c r="E2" s="99"/>
      <c r="F2" s="129"/>
      <c r="G2" s="211" t="s">
        <v>2372</v>
      </c>
      <c r="H2" s="212"/>
      <c r="I2"/>
      <c r="J2"/>
      <c r="K2" s="1"/>
      <c r="L2" s="1"/>
      <c r="M2"/>
      <c r="N2" s="52"/>
      <c r="O2" s="51" t="s">
        <v>13</v>
      </c>
      <c r="P2" s="52"/>
      <c r="Q2" s="52" t="s">
        <v>13</v>
      </c>
      <c r="R2" s="52"/>
      <c r="S2" s="52" t="s">
        <v>13</v>
      </c>
      <c r="T2" s="52"/>
      <c r="U2" s="52" t="s">
        <v>13</v>
      </c>
      <c r="V2" s="52" t="s">
        <v>13</v>
      </c>
      <c r="W2" s="106"/>
      <c r="X2" s="56" t="s">
        <v>797</v>
      </c>
      <c r="Y2" s="62">
        <v>507</v>
      </c>
      <c r="Z2" s="53" t="s">
        <v>2171</v>
      </c>
      <c r="AA2" s="53" t="s">
        <v>4473</v>
      </c>
      <c r="AB2" s="68" t="s">
        <v>2</v>
      </c>
      <c r="AC2" s="65" t="s">
        <v>2330</v>
      </c>
      <c r="AD2" s="65" t="s">
        <v>0</v>
      </c>
      <c r="AE2" s="65" t="s">
        <v>4499</v>
      </c>
      <c r="AF2" s="65" t="s">
        <v>1</v>
      </c>
      <c r="AG2" s="65" t="s">
        <v>4500</v>
      </c>
      <c r="AH2" s="65" t="s">
        <v>4501</v>
      </c>
      <c r="AI2" s="68" t="s">
        <v>4478</v>
      </c>
      <c r="AJ2" s="65" t="s">
        <v>2094</v>
      </c>
      <c r="AK2" s="69" t="s">
        <v>2330</v>
      </c>
      <c r="AL2" s="155">
        <f>DATE(2027,1,1)</f>
        <v>46388</v>
      </c>
    </row>
    <row r="3" spans="3:358">
      <c r="C3"/>
      <c r="D3" s="99"/>
      <c r="E3" s="99"/>
      <c r="F3" s="129"/>
      <c r="G3" s="6" t="s">
        <v>4495</v>
      </c>
      <c r="H3" s="7"/>
      <c r="I3" s="42"/>
      <c r="J3"/>
      <c r="K3" s="1"/>
      <c r="L3" s="1"/>
      <c r="M3"/>
      <c r="N3" s="52">
        <f>IF($H$3=O3,0,1)</f>
        <v>1</v>
      </c>
      <c r="O3" s="52" t="s">
        <v>10</v>
      </c>
      <c r="P3" s="52">
        <f>IF($H$4=Q3,0,1)</f>
        <v>0</v>
      </c>
      <c r="Q3" s="52" t="str">
        <f>IF(Door_Style_Selection="Catalina","Pebble Grey",(IF(Door_Style_Selection="Hatteras","Pebble Grey","")))</f>
        <v/>
      </c>
      <c r="R3" s="52">
        <v>1</v>
      </c>
      <c r="S3" s="52" t="str">
        <f>IFERROR(VLOOKUP(R3,$N:$O,2,FALSE),"")</f>
        <v>Catalina</v>
      </c>
      <c r="T3" s="52">
        <v>1</v>
      </c>
      <c r="U3" s="52" t="str">
        <f>IFERROR(VLOOKUP(T3,$P:$Q,2,FALSE),"")</f>
        <v>Polar White</v>
      </c>
      <c r="V3" s="52" t="s">
        <v>2362</v>
      </c>
      <c r="W3" s="106"/>
      <c r="X3" s="57" t="s">
        <v>798</v>
      </c>
      <c r="Y3" s="62">
        <v>507</v>
      </c>
      <c r="Z3" s="54" t="s">
        <v>2172</v>
      </c>
      <c r="AA3" s="54" t="s">
        <v>4473</v>
      </c>
      <c r="AB3" s="49" t="str">
        <f t="shared" ref="AB3:AB34" si="0">UPPER(H9)</f>
        <v/>
      </c>
      <c r="AC3" s="51" t="str">
        <f t="shared" ref="AC3:AC34" si="1">IFERROR(VLOOKUP(AB3,Z:AA,2,FALSE),"")</f>
        <v/>
      </c>
      <c r="AD3" s="51">
        <f t="shared" ref="AD3:AD34" si="2">IF(OR(I9="Select Here",I9=""),$H$3,I9)</f>
        <v>0</v>
      </c>
      <c r="AE3" s="51" t="str">
        <f>IF(AD3="Catalina","-C",IF(AD3="Hatteras","-H",IF(AD3="Maui","-M","")))</f>
        <v/>
      </c>
      <c r="AF3" s="51">
        <f t="shared" ref="AF3:AF34" si="3">IF(OR(J9="Select Here",J9=""),$H$4,J9)</f>
        <v>0</v>
      </c>
      <c r="AG3" s="52" t="b">
        <f>IF(AF3="Pebble Grey","-PGRY",IF(AF3="Polar White","-PWH",IF(AF3="Slate","-SL",IF(AF3="Espresso","-ESP",IF(AF3="Sandstone","-SD",IF(AF3="Unfinished","-UF",IF(AF3="Shell","-SW",IF(AF3="Nautical","-NB",IF(AF3="Sage","-SG")))))))))</f>
        <v>0</v>
      </c>
      <c r="AH3" s="53" t="b">
        <f>IF(AF3="Pebble Grey","GR",IF(AF3="Polar White","WH",IF(AF3="Slate","SL",IF(AF3="Espresso","ES",IF(AF3="Sandstone","SD",IF(AF3="Unfinished","UF",IF(AF3="Shell","SW",IF(AF3="Nautical","NB",IF(AF3="Sage","SG")))))))))</f>
        <v>0</v>
      </c>
      <c r="AI3" s="61" t="s">
        <v>248</v>
      </c>
      <c r="AJ3" s="51" t="str">
        <f>IF(IFERROR(VLOOKUP(AB3,$AI$2:$AI$91,1,FALSE),"")=AB3,AB3,IF(OR(AC3="RTA-AC",AC3="RTA-EL"),CONCATENATE(AB3,AG3),IF(OR(AC3="RTA-JA",AC3="RTA-RE"),CONCATENATE(AB3,AE3,AH3),"")))</f>
        <v/>
      </c>
      <c r="AK3" s="63" t="str">
        <f t="shared" ref="AK3:AK34" si="4">IFERROR(VLOOKUP(AJ3,X:Y,2,FALSE),"")</f>
        <v/>
      </c>
      <c r="AL3" s="155">
        <f ca="1">TODAY()</f>
        <v>46184</v>
      </c>
    </row>
    <row r="4" spans="3:358">
      <c r="C4"/>
      <c r="D4" s="99"/>
      <c r="E4" s="99"/>
      <c r="F4" s="129"/>
      <c r="G4" s="8" t="s">
        <v>9</v>
      </c>
      <c r="H4" s="9"/>
      <c r="I4"/>
      <c r="J4"/>
      <c r="K4" s="1"/>
      <c r="L4" s="1"/>
      <c r="M4"/>
      <c r="N4" s="52">
        <f>IF($H$3=O4,0,1+N3)</f>
        <v>2</v>
      </c>
      <c r="O4" s="52" t="s">
        <v>11</v>
      </c>
      <c r="P4" s="52">
        <f>IF($H$4=Q4,0,1+P3)</f>
        <v>1</v>
      </c>
      <c r="Q4" s="52" t="s">
        <v>2378</v>
      </c>
      <c r="R4" s="52">
        <v>2</v>
      </c>
      <c r="S4" s="52" t="str">
        <f>IFERROR(VLOOKUP(R4,$N:$O,2,FALSE),"")</f>
        <v>Hatteras</v>
      </c>
      <c r="T4" s="52">
        <v>2</v>
      </c>
      <c r="U4" s="52" t="str">
        <f>IFERROR(VLOOKUP(T4,$P:$Q,2,FALSE),"")</f>
        <v>Slate</v>
      </c>
      <c r="V4" s="52" t="s">
        <v>2363</v>
      </c>
      <c r="W4" s="106"/>
      <c r="X4" s="57" t="s">
        <v>5721</v>
      </c>
      <c r="Y4" s="62">
        <v>507</v>
      </c>
      <c r="Z4" s="54" t="s">
        <v>2173</v>
      </c>
      <c r="AA4" s="54" t="s">
        <v>4473</v>
      </c>
      <c r="AB4" s="50" t="str">
        <f t="shared" si="0"/>
        <v/>
      </c>
      <c r="AC4" s="52" t="str">
        <f t="shared" si="1"/>
        <v/>
      </c>
      <c r="AD4" s="52">
        <f t="shared" si="2"/>
        <v>0</v>
      </c>
      <c r="AE4" s="52" t="str">
        <f t="shared" ref="AE4:AE52" si="5">IF(AD4="Catalina","-C",IF(AD4="Hatteras","-H",IF(AD4="Maui","-M","")))</f>
        <v/>
      </c>
      <c r="AF4" s="52">
        <f t="shared" si="3"/>
        <v>0</v>
      </c>
      <c r="AG4" s="52" t="b">
        <f t="shared" ref="AG4:AG67" si="6">IF(AF4="Pebble Grey","-PGRY",IF(AF4="Polar White","-PWH",IF(AF4="Slate","-SL",IF(AF4="Espresso","-ESP",IF(AF4="Sandstone","-SD",IF(AF4="Unfinished","-UF",IF(AF4="Shell","-SW",IF(AF4="Nautical","-NB",IF(AF4="Sage","-SG")))))))))</f>
        <v>0</v>
      </c>
      <c r="AH4" s="53" t="b">
        <f t="shared" ref="AH4:AH67" si="7">IF(AF4="Pebble Grey","GR",IF(AF4="Polar White","WH",IF(AF4="Slate","SL",IF(AF4="Espresso","ES",IF(AF4="Sandstone","SD",IF(AF4="Unfinished","UF",IF(AF4="Shell","SW",IF(AF4="Nautical","NB",IF(AF4="Sage","SG")))))))))</f>
        <v>0</v>
      </c>
      <c r="AI4" s="41" t="s">
        <v>249</v>
      </c>
      <c r="AJ4" s="52" t="str">
        <f t="shared" ref="AJ4:AJ67" si="8">IF(IFERROR(VLOOKUP(AB4,$AI$2:$AI$91,1,FALSE),"")=AB4,AB4,IF(OR(AC4="RTA-AC",AC4="RTA-EL"),CONCATENATE(AB4,AG4),IF(OR(AC4="RTA-JA",AC4="RTA-RE"),CONCATENATE(AB4,AE4,AH4),"")))</f>
        <v/>
      </c>
      <c r="AK4" s="64" t="str">
        <f t="shared" si="4"/>
        <v/>
      </c>
      <c r="AL4" s="109"/>
    </row>
    <row r="5" spans="3:358" ht="16.5" thickBot="1">
      <c r="C5"/>
      <c r="D5" s="99"/>
      <c r="E5" s="99"/>
      <c r="F5" s="129"/>
      <c r="G5" s="135" t="s">
        <v>2361</v>
      </c>
      <c r="H5" s="136"/>
      <c r="I5"/>
      <c r="J5"/>
      <c r="K5" s="1"/>
      <c r="L5" s="1"/>
      <c r="M5"/>
      <c r="N5" s="52">
        <f>IF($H$3=O5,0,1+IF(N4=0,N3,N4))</f>
        <v>3</v>
      </c>
      <c r="O5" s="52" t="s">
        <v>12</v>
      </c>
      <c r="P5" s="52">
        <f t="shared" ref="P5:P11" si="9">IF($H$4=Q5,0,1+IF(P4=0,P3,P4))</f>
        <v>2</v>
      </c>
      <c r="Q5" s="52" t="s">
        <v>5477</v>
      </c>
      <c r="R5" s="52">
        <v>3</v>
      </c>
      <c r="S5" s="94" t="str">
        <f>IFERROR(VLOOKUP(R5,$N:$O,2,FALSE),"")</f>
        <v>Maui</v>
      </c>
      <c r="T5" s="52">
        <v>3</v>
      </c>
      <c r="U5" s="52" t="str">
        <f>IFERROR(VLOOKUP(T5,$P:$Q,2,FALSE),"")</f>
        <v/>
      </c>
      <c r="V5" s="52"/>
      <c r="W5" s="106"/>
      <c r="X5" s="57" t="s">
        <v>4601</v>
      </c>
      <c r="Y5" s="62">
        <v>507</v>
      </c>
      <c r="Z5" s="54" t="s">
        <v>2174</v>
      </c>
      <c r="AA5" s="54" t="s">
        <v>4473</v>
      </c>
      <c r="AB5" s="50" t="str">
        <f t="shared" si="0"/>
        <v/>
      </c>
      <c r="AC5" s="52" t="str">
        <f t="shared" si="1"/>
        <v/>
      </c>
      <c r="AD5" s="52">
        <f t="shared" si="2"/>
        <v>0</v>
      </c>
      <c r="AE5" s="52" t="str">
        <f t="shared" si="5"/>
        <v/>
      </c>
      <c r="AF5" s="52">
        <f t="shared" si="3"/>
        <v>0</v>
      </c>
      <c r="AG5" s="52" t="b">
        <f t="shared" si="6"/>
        <v>0</v>
      </c>
      <c r="AH5" s="53" t="b">
        <f t="shared" si="7"/>
        <v>0</v>
      </c>
      <c r="AI5" s="41" t="s">
        <v>250</v>
      </c>
      <c r="AJ5" s="52" t="str">
        <f t="shared" si="8"/>
        <v/>
      </c>
      <c r="AK5" s="64" t="str">
        <f t="shared" si="4"/>
        <v/>
      </c>
      <c r="AL5" s="109"/>
    </row>
    <row r="6" spans="3:358" ht="16.5" thickTop="1">
      <c r="C6"/>
      <c r="D6" s="99"/>
      <c r="E6" s="99"/>
      <c r="F6" s="99"/>
      <c r="G6"/>
      <c r="H6"/>
      <c r="I6"/>
      <c r="J6"/>
      <c r="K6" s="1"/>
      <c r="L6" s="1"/>
      <c r="M6"/>
      <c r="N6" s="58"/>
      <c r="O6" s="60"/>
      <c r="P6" s="58">
        <f t="shared" si="9"/>
        <v>0</v>
      </c>
      <c r="Q6" s="52" t="str">
        <f>IF(Door_Style_Selection="Catalina","Espresso",(IF(Door_Style_Selection="Hatteras","Espresso","")))</f>
        <v/>
      </c>
      <c r="R6" s="60"/>
      <c r="S6" s="60"/>
      <c r="T6" s="60">
        <v>4</v>
      </c>
      <c r="U6" s="152" t="s">
        <v>6115</v>
      </c>
      <c r="V6" s="60"/>
      <c r="W6" s="106"/>
      <c r="X6" s="57" t="s">
        <v>800</v>
      </c>
      <c r="Y6" s="62">
        <v>507</v>
      </c>
      <c r="Z6" s="54" t="s">
        <v>2175</v>
      </c>
      <c r="AA6" s="54" t="s">
        <v>4473</v>
      </c>
      <c r="AB6" s="50" t="str">
        <f t="shared" si="0"/>
        <v/>
      </c>
      <c r="AC6" s="52" t="str">
        <f t="shared" si="1"/>
        <v/>
      </c>
      <c r="AD6" s="52">
        <f t="shared" si="2"/>
        <v>0</v>
      </c>
      <c r="AE6" s="52" t="str">
        <f t="shared" si="5"/>
        <v/>
      </c>
      <c r="AF6" s="52">
        <f t="shared" si="3"/>
        <v>0</v>
      </c>
      <c r="AG6" s="52" t="b">
        <f t="shared" si="6"/>
        <v>0</v>
      </c>
      <c r="AH6" s="53" t="b">
        <f t="shared" si="7"/>
        <v>0</v>
      </c>
      <c r="AI6" s="41" t="s">
        <v>251</v>
      </c>
      <c r="AJ6" s="52" t="str">
        <f t="shared" si="8"/>
        <v/>
      </c>
      <c r="AK6" s="64" t="str">
        <f t="shared" si="4"/>
        <v/>
      </c>
      <c r="AL6" s="109"/>
    </row>
    <row r="7" spans="3:358">
      <c r="C7"/>
      <c r="D7" s="99"/>
      <c r="E7" s="99"/>
      <c r="F7" s="130" t="str">
        <f>" "</f>
        <v xml:space="preserve"> </v>
      </c>
      <c r="G7" s="39"/>
      <c r="H7" s="39"/>
      <c r="I7"/>
      <c r="J7"/>
      <c r="K7" s="1"/>
      <c r="L7" s="38">
        <f>SUM(L9:L1000)</f>
        <v>0</v>
      </c>
      <c r="M7"/>
      <c r="P7" s="58">
        <f t="shared" si="9"/>
        <v>0</v>
      </c>
      <c r="Q7" s="131" t="str">
        <f>IF(Door_Style_Selection="Catalina","Sandstone","")</f>
        <v/>
      </c>
      <c r="T7" s="105">
        <v>5</v>
      </c>
      <c r="U7" s="152" t="str">
        <f>IFERROR(VLOOKUP(T7,$P:$Q,2,FALSE),"")</f>
        <v/>
      </c>
      <c r="X7" s="57" t="s">
        <v>7461</v>
      </c>
      <c r="Y7" s="62">
        <v>507</v>
      </c>
      <c r="Z7" s="54" t="s">
        <v>2176</v>
      </c>
      <c r="AA7" s="54" t="s">
        <v>4473</v>
      </c>
      <c r="AB7" s="50" t="str">
        <f t="shared" si="0"/>
        <v/>
      </c>
      <c r="AC7" s="52" t="str">
        <f t="shared" si="1"/>
        <v/>
      </c>
      <c r="AD7" s="52">
        <f t="shared" si="2"/>
        <v>0</v>
      </c>
      <c r="AE7" s="52" t="str">
        <f t="shared" si="5"/>
        <v/>
      </c>
      <c r="AF7" s="52">
        <f t="shared" si="3"/>
        <v>0</v>
      </c>
      <c r="AG7" s="52" t="b">
        <f t="shared" si="6"/>
        <v>0</v>
      </c>
      <c r="AH7" s="53" t="b">
        <f t="shared" si="7"/>
        <v>0</v>
      </c>
      <c r="AI7" s="41" t="s">
        <v>252</v>
      </c>
      <c r="AJ7" s="52" t="str">
        <f t="shared" si="8"/>
        <v/>
      </c>
      <c r="AK7" s="64" t="str">
        <f t="shared" si="4"/>
        <v/>
      </c>
      <c r="AL7" s="109"/>
    </row>
    <row r="8" spans="3:358" ht="31.5">
      <c r="C8"/>
      <c r="D8" s="111" t="s">
        <v>5405</v>
      </c>
      <c r="E8" s="213" t="s">
        <v>4497</v>
      </c>
      <c r="F8" s="214"/>
      <c r="G8" s="10" t="s">
        <v>4466</v>
      </c>
      <c r="H8" s="10" t="s">
        <v>2</v>
      </c>
      <c r="I8" s="11" t="s">
        <v>4496</v>
      </c>
      <c r="J8" s="12" t="s">
        <v>2356</v>
      </c>
      <c r="K8" s="13" t="s">
        <v>3</v>
      </c>
      <c r="L8" s="137" t="s">
        <v>4</v>
      </c>
      <c r="M8"/>
      <c r="P8" s="58">
        <f t="shared" si="9"/>
        <v>0</v>
      </c>
      <c r="Q8" s="131" t="str">
        <f>IF(Door_Style_Selection="Catalina","Unfinished","")</f>
        <v/>
      </c>
      <c r="X8" s="57" t="s">
        <v>7462</v>
      </c>
      <c r="Y8" s="62">
        <v>532</v>
      </c>
      <c r="Z8" s="54" t="s">
        <v>2177</v>
      </c>
      <c r="AA8" s="54" t="s">
        <v>4473</v>
      </c>
      <c r="AB8" s="50" t="str">
        <f t="shared" si="0"/>
        <v/>
      </c>
      <c r="AC8" s="52" t="str">
        <f t="shared" si="1"/>
        <v/>
      </c>
      <c r="AD8" s="52">
        <f t="shared" si="2"/>
        <v>0</v>
      </c>
      <c r="AE8" s="52" t="str">
        <f t="shared" si="5"/>
        <v/>
      </c>
      <c r="AF8" s="52">
        <f t="shared" si="3"/>
        <v>0</v>
      </c>
      <c r="AG8" s="52" t="b">
        <f t="shared" si="6"/>
        <v>0</v>
      </c>
      <c r="AH8" s="53" t="b">
        <f t="shared" si="7"/>
        <v>0</v>
      </c>
      <c r="AI8" s="41" t="s">
        <v>253</v>
      </c>
      <c r="AJ8" s="52" t="str">
        <f t="shared" si="8"/>
        <v/>
      </c>
      <c r="AK8" s="64" t="str">
        <f t="shared" si="4"/>
        <v/>
      </c>
      <c r="AL8" s="109"/>
    </row>
    <row r="9" spans="3:358">
      <c r="C9"/>
      <c r="D9" s="82" t="s">
        <v>2171</v>
      </c>
      <c r="E9" s="51" t="str">
        <f>IF(OR(H9="",G9="",G9=0),"",1)</f>
        <v/>
      </c>
      <c r="F9" s="53" t="str">
        <f>AJ3</f>
        <v/>
      </c>
      <c r="G9" s="2"/>
      <c r="H9" s="3"/>
      <c r="I9" s="4" t="s">
        <v>13</v>
      </c>
      <c r="J9" s="4" t="s">
        <v>13</v>
      </c>
      <c r="K9" s="43" t="str">
        <f t="shared" ref="K9:K40" si="10">IFERROR(IF($H$5="","$0.00",IF($AL$2&gt;$AL$3,$H$5*AK3,"Expired!")),0)</f>
        <v>$0.00</v>
      </c>
      <c r="L9" s="44">
        <f>IF(K9="Expired!","Expired!",K9*G9)</f>
        <v>0</v>
      </c>
      <c r="M9"/>
      <c r="P9" s="58">
        <f t="shared" si="9"/>
        <v>0</v>
      </c>
      <c r="Q9" s="131" t="str">
        <f>IF(Door_Style_Selection="Catalina","Shell","")</f>
        <v/>
      </c>
      <c r="X9" s="57" t="s">
        <v>7463</v>
      </c>
      <c r="Y9" s="62">
        <v>532</v>
      </c>
      <c r="Z9" s="54" t="s">
        <v>2178</v>
      </c>
      <c r="AA9" s="54" t="s">
        <v>4473</v>
      </c>
      <c r="AB9" s="50" t="str">
        <f t="shared" si="0"/>
        <v/>
      </c>
      <c r="AC9" s="52" t="str">
        <f t="shared" si="1"/>
        <v/>
      </c>
      <c r="AD9" s="52">
        <f t="shared" si="2"/>
        <v>0</v>
      </c>
      <c r="AE9" s="52" t="str">
        <f t="shared" si="5"/>
        <v/>
      </c>
      <c r="AF9" s="52">
        <f t="shared" si="3"/>
        <v>0</v>
      </c>
      <c r="AG9" s="52" t="b">
        <f t="shared" si="6"/>
        <v>0</v>
      </c>
      <c r="AH9" s="53" t="b">
        <f t="shared" si="7"/>
        <v>0</v>
      </c>
      <c r="AI9" s="41" t="s">
        <v>254</v>
      </c>
      <c r="AJ9" s="52" t="str">
        <f t="shared" si="8"/>
        <v/>
      </c>
      <c r="AK9" s="64" t="str">
        <f t="shared" si="4"/>
        <v/>
      </c>
      <c r="AL9" s="109"/>
    </row>
    <row r="10" spans="3:358" ht="16.350000000000001" customHeight="1">
      <c r="C10"/>
      <c r="D10" s="55" t="s">
        <v>2172</v>
      </c>
      <c r="E10" s="52" t="str">
        <f>IF(OR(H10="",G10="",G10=0),E9,E9+1)</f>
        <v/>
      </c>
      <c r="F10" s="54" t="str">
        <f t="shared" ref="F10:F73" si="11">AJ4</f>
        <v/>
      </c>
      <c r="G10" s="2"/>
      <c r="H10" s="3"/>
      <c r="I10" s="4" t="s">
        <v>13</v>
      </c>
      <c r="J10" s="4" t="s">
        <v>13</v>
      </c>
      <c r="K10" s="43" t="str">
        <f t="shared" si="10"/>
        <v>$0.00</v>
      </c>
      <c r="L10" s="44">
        <f t="shared" ref="L10:L60" si="12">IF(K10="Expired!","Expired!",K10*G10)</f>
        <v>0</v>
      </c>
      <c r="M10"/>
      <c r="P10" s="58">
        <f t="shared" si="9"/>
        <v>0</v>
      </c>
      <c r="Q10" s="131" t="str">
        <f>IF(Door_Style_Selection="Catalina","Nautical","")</f>
        <v/>
      </c>
      <c r="X10" s="57" t="s">
        <v>368</v>
      </c>
      <c r="Y10" s="62">
        <v>444</v>
      </c>
      <c r="Z10" s="54" t="s">
        <v>2179</v>
      </c>
      <c r="AA10" s="54" t="s">
        <v>4473</v>
      </c>
      <c r="AB10" s="50" t="str">
        <f t="shared" si="0"/>
        <v/>
      </c>
      <c r="AC10" s="52" t="str">
        <f t="shared" si="1"/>
        <v/>
      </c>
      <c r="AD10" s="52">
        <f t="shared" si="2"/>
        <v>0</v>
      </c>
      <c r="AE10" s="52" t="str">
        <f t="shared" si="5"/>
        <v/>
      </c>
      <c r="AF10" s="52">
        <f t="shared" si="3"/>
        <v>0</v>
      </c>
      <c r="AG10" s="52" t="b">
        <f t="shared" si="6"/>
        <v>0</v>
      </c>
      <c r="AH10" s="53" t="b">
        <f t="shared" si="7"/>
        <v>0</v>
      </c>
      <c r="AI10" s="41" t="s">
        <v>255</v>
      </c>
      <c r="AJ10" s="52" t="str">
        <f t="shared" si="8"/>
        <v/>
      </c>
      <c r="AK10" s="64" t="str">
        <f t="shared" si="4"/>
        <v/>
      </c>
      <c r="AL10" s="109"/>
    </row>
    <row r="11" spans="3:358">
      <c r="C11"/>
      <c r="D11" s="55" t="s">
        <v>2173</v>
      </c>
      <c r="E11" s="52" t="str">
        <f t="shared" ref="E11:E74" si="13">IF(OR(H11="",G11="",G11=0),E10,E10+1)</f>
        <v/>
      </c>
      <c r="F11" s="54" t="str">
        <f t="shared" si="11"/>
        <v/>
      </c>
      <c r="G11" s="2"/>
      <c r="H11" s="3"/>
      <c r="I11" s="4" t="s">
        <v>13</v>
      </c>
      <c r="J11" s="4" t="s">
        <v>13</v>
      </c>
      <c r="K11" s="43" t="str">
        <f t="shared" si="10"/>
        <v>$0.00</v>
      </c>
      <c r="L11" s="44">
        <f t="shared" si="12"/>
        <v>0</v>
      </c>
      <c r="M11"/>
      <c r="P11" s="58">
        <f t="shared" si="9"/>
        <v>0</v>
      </c>
      <c r="Q11" s="131" t="str">
        <f>IF(Door_Style_Selection="Catalina","Sage","")</f>
        <v/>
      </c>
      <c r="X11" s="57" t="s">
        <v>369</v>
      </c>
      <c r="Y11" s="62">
        <v>444</v>
      </c>
      <c r="Z11" s="54" t="s">
        <v>2180</v>
      </c>
      <c r="AA11" s="54" t="s">
        <v>4473</v>
      </c>
      <c r="AB11" s="50" t="str">
        <f t="shared" si="0"/>
        <v/>
      </c>
      <c r="AC11" s="52" t="str">
        <f t="shared" si="1"/>
        <v/>
      </c>
      <c r="AD11" s="52">
        <f t="shared" si="2"/>
        <v>0</v>
      </c>
      <c r="AE11" s="52" t="str">
        <f t="shared" si="5"/>
        <v/>
      </c>
      <c r="AF11" s="52">
        <f t="shared" si="3"/>
        <v>0</v>
      </c>
      <c r="AG11" s="52" t="b">
        <f t="shared" si="6"/>
        <v>0</v>
      </c>
      <c r="AH11" s="53" t="b">
        <f t="shared" si="7"/>
        <v>0</v>
      </c>
      <c r="AI11" s="41" t="s">
        <v>256</v>
      </c>
      <c r="AJ11" s="52" t="str">
        <f t="shared" si="8"/>
        <v/>
      </c>
      <c r="AK11" s="64" t="str">
        <f t="shared" si="4"/>
        <v/>
      </c>
      <c r="AL11" s="109"/>
    </row>
    <row r="12" spans="3:358">
      <c r="C12"/>
      <c r="D12" s="55" t="s">
        <v>2174</v>
      </c>
      <c r="E12" s="52" t="str">
        <f t="shared" si="13"/>
        <v/>
      </c>
      <c r="F12" s="54" t="str">
        <f t="shared" si="11"/>
        <v/>
      </c>
      <c r="G12" s="2"/>
      <c r="H12" s="3"/>
      <c r="I12" s="4" t="s">
        <v>13</v>
      </c>
      <c r="J12" s="4" t="s">
        <v>13</v>
      </c>
      <c r="K12" s="43" t="str">
        <f t="shared" si="10"/>
        <v>$0.00</v>
      </c>
      <c r="L12" s="44">
        <f t="shared" si="12"/>
        <v>0</v>
      </c>
      <c r="M12"/>
      <c r="X12" s="57" t="s">
        <v>5482</v>
      </c>
      <c r="Y12" s="62">
        <v>444</v>
      </c>
      <c r="Z12" s="54" t="s">
        <v>2181</v>
      </c>
      <c r="AA12" s="54" t="s">
        <v>4473</v>
      </c>
      <c r="AB12" s="50" t="str">
        <f t="shared" si="0"/>
        <v/>
      </c>
      <c r="AC12" s="52" t="str">
        <f t="shared" si="1"/>
        <v/>
      </c>
      <c r="AD12" s="52">
        <f t="shared" si="2"/>
        <v>0</v>
      </c>
      <c r="AE12" s="52" t="str">
        <f t="shared" si="5"/>
        <v/>
      </c>
      <c r="AF12" s="52">
        <f t="shared" si="3"/>
        <v>0</v>
      </c>
      <c r="AG12" s="52" t="b">
        <f t="shared" si="6"/>
        <v>0</v>
      </c>
      <c r="AH12" s="53" t="b">
        <f t="shared" si="7"/>
        <v>0</v>
      </c>
      <c r="AI12" s="41" t="s">
        <v>257</v>
      </c>
      <c r="AJ12" s="52" t="str">
        <f t="shared" si="8"/>
        <v/>
      </c>
      <c r="AK12" s="64" t="str">
        <f t="shared" si="4"/>
        <v/>
      </c>
      <c r="AL12" s="109"/>
    </row>
    <row r="13" spans="3:358">
      <c r="C13"/>
      <c r="D13" s="55" t="s">
        <v>2175</v>
      </c>
      <c r="E13" s="52" t="str">
        <f t="shared" si="13"/>
        <v/>
      </c>
      <c r="F13" s="54" t="str">
        <f t="shared" si="11"/>
        <v/>
      </c>
      <c r="G13" s="2"/>
      <c r="H13" s="3"/>
      <c r="I13" s="4" t="s">
        <v>13</v>
      </c>
      <c r="J13" s="4" t="s">
        <v>13</v>
      </c>
      <c r="K13" s="43" t="str">
        <f t="shared" si="10"/>
        <v>$0.00</v>
      </c>
      <c r="L13" s="44">
        <f t="shared" si="12"/>
        <v>0</v>
      </c>
      <c r="M13"/>
      <c r="X13" s="57" t="s">
        <v>370</v>
      </c>
      <c r="Y13" s="62">
        <v>444</v>
      </c>
      <c r="Z13" s="54" t="s">
        <v>2182</v>
      </c>
      <c r="AA13" s="54" t="s">
        <v>4473</v>
      </c>
      <c r="AB13" s="50" t="str">
        <f t="shared" si="0"/>
        <v/>
      </c>
      <c r="AC13" s="52" t="str">
        <f t="shared" si="1"/>
        <v/>
      </c>
      <c r="AD13" s="52">
        <f t="shared" si="2"/>
        <v>0</v>
      </c>
      <c r="AE13" s="52" t="str">
        <f>IF(AD13="Catalina","-C",IF(AD13="Hatteras","-H",IF(AD13="Maui","-M","")))</f>
        <v/>
      </c>
      <c r="AF13" s="52">
        <f t="shared" si="3"/>
        <v>0</v>
      </c>
      <c r="AG13" s="52" t="b">
        <f t="shared" si="6"/>
        <v>0</v>
      </c>
      <c r="AH13" s="53" t="b">
        <f t="shared" si="7"/>
        <v>0</v>
      </c>
      <c r="AI13" s="41" t="s">
        <v>258</v>
      </c>
      <c r="AJ13" s="52" t="str">
        <f t="shared" si="8"/>
        <v/>
      </c>
      <c r="AK13" s="64" t="str">
        <f t="shared" si="4"/>
        <v/>
      </c>
      <c r="AL13" s="109"/>
    </row>
    <row r="14" spans="3:358">
      <c r="C14"/>
      <c r="D14" s="55" t="s">
        <v>2176</v>
      </c>
      <c r="E14" s="52" t="str">
        <f t="shared" si="13"/>
        <v/>
      </c>
      <c r="F14" s="54" t="str">
        <f t="shared" si="11"/>
        <v/>
      </c>
      <c r="G14" s="2"/>
      <c r="H14" s="3"/>
      <c r="I14" s="4" t="s">
        <v>13</v>
      </c>
      <c r="J14" s="4" t="s">
        <v>13</v>
      </c>
      <c r="K14" s="43" t="str">
        <f t="shared" si="10"/>
        <v>$0.00</v>
      </c>
      <c r="L14" s="44">
        <f t="shared" si="12"/>
        <v>0</v>
      </c>
      <c r="M14"/>
      <c r="X14" s="57" t="s">
        <v>4602</v>
      </c>
      <c r="Y14" s="62">
        <v>507</v>
      </c>
      <c r="Z14" s="54" t="s">
        <v>2183</v>
      </c>
      <c r="AA14" s="54" t="s">
        <v>4473</v>
      </c>
      <c r="AB14" s="50" t="str">
        <f t="shared" si="0"/>
        <v/>
      </c>
      <c r="AC14" s="52" t="str">
        <f t="shared" si="1"/>
        <v/>
      </c>
      <c r="AD14" s="52">
        <f t="shared" si="2"/>
        <v>0</v>
      </c>
      <c r="AE14" s="52" t="str">
        <f t="shared" si="5"/>
        <v/>
      </c>
      <c r="AF14" s="52">
        <f t="shared" si="3"/>
        <v>0</v>
      </c>
      <c r="AG14" s="52" t="b">
        <f t="shared" si="6"/>
        <v>0</v>
      </c>
      <c r="AH14" s="53" t="b">
        <f t="shared" si="7"/>
        <v>0</v>
      </c>
      <c r="AI14" s="41" t="s">
        <v>259</v>
      </c>
      <c r="AJ14" s="52" t="str">
        <f t="shared" si="8"/>
        <v/>
      </c>
      <c r="AK14" s="64" t="str">
        <f t="shared" si="4"/>
        <v/>
      </c>
      <c r="AL14" s="109"/>
    </row>
    <row r="15" spans="3:358">
      <c r="C15"/>
      <c r="D15" s="55" t="s">
        <v>2177</v>
      </c>
      <c r="E15" s="52" t="str">
        <f t="shared" si="13"/>
        <v/>
      </c>
      <c r="F15" s="54" t="str">
        <f t="shared" si="11"/>
        <v/>
      </c>
      <c r="G15" s="2"/>
      <c r="H15" s="3"/>
      <c r="I15" s="4" t="s">
        <v>13</v>
      </c>
      <c r="J15" s="4" t="s">
        <v>13</v>
      </c>
      <c r="K15" s="43" t="str">
        <f t="shared" si="10"/>
        <v>$0.00</v>
      </c>
      <c r="L15" s="44">
        <f t="shared" si="12"/>
        <v>0</v>
      </c>
      <c r="M15"/>
      <c r="X15" s="57" t="s">
        <v>804</v>
      </c>
      <c r="Y15" s="62">
        <v>507</v>
      </c>
      <c r="Z15" s="54" t="s">
        <v>2184</v>
      </c>
      <c r="AA15" s="54" t="s">
        <v>4473</v>
      </c>
      <c r="AB15" s="50" t="str">
        <f t="shared" si="0"/>
        <v/>
      </c>
      <c r="AC15" s="52" t="str">
        <f t="shared" si="1"/>
        <v/>
      </c>
      <c r="AD15" s="52">
        <f t="shared" si="2"/>
        <v>0</v>
      </c>
      <c r="AE15" s="52" t="str">
        <f t="shared" si="5"/>
        <v/>
      </c>
      <c r="AF15" s="52">
        <f t="shared" si="3"/>
        <v>0</v>
      </c>
      <c r="AG15" s="52" t="b">
        <f t="shared" si="6"/>
        <v>0</v>
      </c>
      <c r="AH15" s="53" t="b">
        <f t="shared" si="7"/>
        <v>0</v>
      </c>
      <c r="AI15" s="41" t="s">
        <v>260</v>
      </c>
      <c r="AJ15" s="52" t="str">
        <f t="shared" si="8"/>
        <v/>
      </c>
      <c r="AK15" s="64" t="str">
        <f t="shared" si="4"/>
        <v/>
      </c>
      <c r="AL15" s="109"/>
    </row>
    <row r="16" spans="3:358">
      <c r="C16"/>
      <c r="D16" s="55" t="s">
        <v>2178</v>
      </c>
      <c r="E16" s="52" t="str">
        <f t="shared" si="13"/>
        <v/>
      </c>
      <c r="F16" s="54" t="str">
        <f t="shared" si="11"/>
        <v/>
      </c>
      <c r="G16" s="2"/>
      <c r="H16" s="3"/>
      <c r="I16" s="4" t="s">
        <v>13</v>
      </c>
      <c r="J16" s="4" t="s">
        <v>13</v>
      </c>
      <c r="K16" s="43" t="str">
        <f t="shared" si="10"/>
        <v>$0.00</v>
      </c>
      <c r="L16" s="44">
        <f t="shared" si="12"/>
        <v>0</v>
      </c>
      <c r="M16"/>
      <c r="O16" s="99" t="s">
        <v>5406</v>
      </c>
      <c r="X16" s="57" t="s">
        <v>805</v>
      </c>
      <c r="Y16" s="62">
        <v>552</v>
      </c>
      <c r="Z16" s="54" t="s">
        <v>2185</v>
      </c>
      <c r="AA16" s="54" t="s">
        <v>4473</v>
      </c>
      <c r="AB16" s="50" t="str">
        <f t="shared" si="0"/>
        <v/>
      </c>
      <c r="AC16" s="52" t="str">
        <f t="shared" si="1"/>
        <v/>
      </c>
      <c r="AD16" s="52">
        <f t="shared" si="2"/>
        <v>0</v>
      </c>
      <c r="AE16" s="52" t="str">
        <f t="shared" si="5"/>
        <v/>
      </c>
      <c r="AF16" s="52">
        <f t="shared" si="3"/>
        <v>0</v>
      </c>
      <c r="AG16" s="52" t="b">
        <f t="shared" si="6"/>
        <v>0</v>
      </c>
      <c r="AH16" s="53" t="b">
        <f t="shared" si="7"/>
        <v>0</v>
      </c>
      <c r="AI16" s="41" t="s">
        <v>261</v>
      </c>
      <c r="AJ16" s="52" t="str">
        <f t="shared" si="8"/>
        <v/>
      </c>
      <c r="AK16" s="64" t="str">
        <f t="shared" si="4"/>
        <v/>
      </c>
      <c r="AL16" s="109"/>
    </row>
    <row r="17" spans="3:38">
      <c r="C17"/>
      <c r="D17" s="55" t="s">
        <v>2179</v>
      </c>
      <c r="E17" s="52" t="str">
        <f t="shared" si="13"/>
        <v/>
      </c>
      <c r="F17" s="54" t="str">
        <f t="shared" si="11"/>
        <v/>
      </c>
      <c r="G17" s="2"/>
      <c r="H17" s="3"/>
      <c r="I17" s="4" t="s">
        <v>13</v>
      </c>
      <c r="J17" s="4" t="s">
        <v>13</v>
      </c>
      <c r="K17" s="43" t="str">
        <f t="shared" si="10"/>
        <v>$0.00</v>
      </c>
      <c r="L17" s="44">
        <f>IF(K17="Expired!","Expired!",K17*G17)</f>
        <v>0</v>
      </c>
      <c r="M17"/>
      <c r="O17" s="110" t="s">
        <v>7460</v>
      </c>
      <c r="X17" s="57" t="s">
        <v>806</v>
      </c>
      <c r="Y17" s="62">
        <v>552</v>
      </c>
      <c r="Z17" s="54" t="s">
        <v>2186</v>
      </c>
      <c r="AA17" s="54" t="s">
        <v>4473</v>
      </c>
      <c r="AB17" s="50" t="str">
        <f t="shared" si="0"/>
        <v/>
      </c>
      <c r="AC17" s="52" t="str">
        <f t="shared" si="1"/>
        <v/>
      </c>
      <c r="AD17" s="52">
        <f t="shared" si="2"/>
        <v>0</v>
      </c>
      <c r="AE17" s="52" t="str">
        <f t="shared" si="5"/>
        <v/>
      </c>
      <c r="AF17" s="52">
        <f t="shared" si="3"/>
        <v>0</v>
      </c>
      <c r="AG17" s="52" t="b">
        <f t="shared" si="6"/>
        <v>0</v>
      </c>
      <c r="AH17" s="53" t="b">
        <f t="shared" si="7"/>
        <v>0</v>
      </c>
      <c r="AI17" s="41" t="s">
        <v>262</v>
      </c>
      <c r="AJ17" s="52" t="str">
        <f t="shared" si="8"/>
        <v/>
      </c>
      <c r="AK17" s="64" t="str">
        <f t="shared" si="4"/>
        <v/>
      </c>
      <c r="AL17" s="109"/>
    </row>
    <row r="18" spans="3:38">
      <c r="C18"/>
      <c r="D18" s="55" t="s">
        <v>2180</v>
      </c>
      <c r="E18" s="52" t="str">
        <f t="shared" si="13"/>
        <v/>
      </c>
      <c r="F18" s="54" t="str">
        <f t="shared" si="11"/>
        <v/>
      </c>
      <c r="G18" s="2"/>
      <c r="H18" s="3"/>
      <c r="I18" s="4" t="s">
        <v>13</v>
      </c>
      <c r="J18" s="4" t="s">
        <v>13</v>
      </c>
      <c r="K18" s="43" t="str">
        <f t="shared" si="10"/>
        <v>$0.00</v>
      </c>
      <c r="L18" s="44">
        <f t="shared" si="12"/>
        <v>0</v>
      </c>
      <c r="M18"/>
      <c r="X18" s="57" t="s">
        <v>5722</v>
      </c>
      <c r="Y18" s="62">
        <v>552</v>
      </c>
      <c r="Z18" s="54" t="s">
        <v>2167</v>
      </c>
      <c r="AA18" s="54" t="s">
        <v>4473</v>
      </c>
      <c r="AB18" s="50" t="str">
        <f t="shared" si="0"/>
        <v/>
      </c>
      <c r="AC18" s="52" t="str">
        <f t="shared" si="1"/>
        <v/>
      </c>
      <c r="AD18" s="52">
        <f t="shared" si="2"/>
        <v>0</v>
      </c>
      <c r="AE18" s="52" t="str">
        <f t="shared" si="5"/>
        <v/>
      </c>
      <c r="AF18" s="52">
        <f t="shared" si="3"/>
        <v>0</v>
      </c>
      <c r="AG18" s="52" t="b">
        <f t="shared" si="6"/>
        <v>0</v>
      </c>
      <c r="AH18" s="53" t="b">
        <f t="shared" si="7"/>
        <v>0</v>
      </c>
      <c r="AI18" s="41" t="s">
        <v>263</v>
      </c>
      <c r="AJ18" s="52" t="str">
        <f t="shared" si="8"/>
        <v/>
      </c>
      <c r="AK18" s="64" t="str">
        <f t="shared" si="4"/>
        <v/>
      </c>
      <c r="AL18" s="109"/>
    </row>
    <row r="19" spans="3:38">
      <c r="C19"/>
      <c r="D19" s="55" t="s">
        <v>2181</v>
      </c>
      <c r="E19" s="52" t="str">
        <f t="shared" si="13"/>
        <v/>
      </c>
      <c r="F19" s="54" t="str">
        <f t="shared" si="11"/>
        <v/>
      </c>
      <c r="G19" s="2"/>
      <c r="H19" s="3"/>
      <c r="I19" s="4" t="s">
        <v>13</v>
      </c>
      <c r="J19" s="4" t="s">
        <v>13</v>
      </c>
      <c r="K19" s="43" t="str">
        <f t="shared" si="10"/>
        <v>$0.00</v>
      </c>
      <c r="L19" s="44">
        <f t="shared" si="12"/>
        <v>0</v>
      </c>
      <c r="M19"/>
      <c r="X19" s="57" t="s">
        <v>4603</v>
      </c>
      <c r="Y19" s="62">
        <v>552</v>
      </c>
      <c r="Z19" s="54" t="s">
        <v>2098</v>
      </c>
      <c r="AA19" s="54" t="s">
        <v>4472</v>
      </c>
      <c r="AB19" s="50" t="str">
        <f t="shared" si="0"/>
        <v/>
      </c>
      <c r="AC19" s="52" t="str">
        <f t="shared" si="1"/>
        <v/>
      </c>
      <c r="AD19" s="52">
        <f t="shared" si="2"/>
        <v>0</v>
      </c>
      <c r="AE19" s="52" t="str">
        <f t="shared" si="5"/>
        <v/>
      </c>
      <c r="AF19" s="52">
        <f t="shared" si="3"/>
        <v>0</v>
      </c>
      <c r="AG19" s="52" t="b">
        <f t="shared" si="6"/>
        <v>0</v>
      </c>
      <c r="AH19" s="53" t="b">
        <f t="shared" si="7"/>
        <v>0</v>
      </c>
      <c r="AI19" s="76" t="s">
        <v>47</v>
      </c>
      <c r="AJ19" s="52" t="str">
        <f t="shared" si="8"/>
        <v/>
      </c>
      <c r="AK19" s="64" t="str">
        <f t="shared" si="4"/>
        <v/>
      </c>
      <c r="AL19" s="109"/>
    </row>
    <row r="20" spans="3:38">
      <c r="C20"/>
      <c r="D20" s="55" t="s">
        <v>2182</v>
      </c>
      <c r="E20" s="52" t="str">
        <f t="shared" si="13"/>
        <v/>
      </c>
      <c r="F20" s="54" t="str">
        <f t="shared" si="11"/>
        <v/>
      </c>
      <c r="G20" s="2"/>
      <c r="H20" s="3"/>
      <c r="I20" s="4" t="s">
        <v>13</v>
      </c>
      <c r="J20" s="4" t="s">
        <v>13</v>
      </c>
      <c r="K20" s="43" t="str">
        <f t="shared" si="10"/>
        <v>$0.00</v>
      </c>
      <c r="L20" s="44">
        <f t="shared" si="12"/>
        <v>0</v>
      </c>
      <c r="M20"/>
      <c r="X20" s="57" t="s">
        <v>808</v>
      </c>
      <c r="Y20" s="62">
        <v>552</v>
      </c>
      <c r="Z20" s="54" t="s">
        <v>2095</v>
      </c>
      <c r="AA20" s="54" t="s">
        <v>4472</v>
      </c>
      <c r="AB20" s="50" t="str">
        <f t="shared" si="0"/>
        <v/>
      </c>
      <c r="AC20" s="52" t="str">
        <f t="shared" si="1"/>
        <v/>
      </c>
      <c r="AD20" s="52">
        <f t="shared" si="2"/>
        <v>0</v>
      </c>
      <c r="AE20" s="52" t="str">
        <f t="shared" si="5"/>
        <v/>
      </c>
      <c r="AF20" s="52">
        <f t="shared" si="3"/>
        <v>0</v>
      </c>
      <c r="AG20" s="52" t="b">
        <f t="shared" si="6"/>
        <v>0</v>
      </c>
      <c r="AH20" s="53" t="b">
        <f t="shared" si="7"/>
        <v>0</v>
      </c>
      <c r="AI20" s="41" t="s">
        <v>264</v>
      </c>
      <c r="AJ20" s="52" t="str">
        <f t="shared" si="8"/>
        <v/>
      </c>
      <c r="AK20" s="64" t="str">
        <f t="shared" si="4"/>
        <v/>
      </c>
      <c r="AL20" s="109"/>
    </row>
    <row r="21" spans="3:38">
      <c r="C21"/>
      <c r="D21" s="55" t="s">
        <v>2183</v>
      </c>
      <c r="E21" s="52" t="str">
        <f t="shared" si="13"/>
        <v/>
      </c>
      <c r="F21" s="54" t="str">
        <f t="shared" si="11"/>
        <v/>
      </c>
      <c r="G21" s="2"/>
      <c r="H21" s="3"/>
      <c r="I21" s="4" t="s">
        <v>13</v>
      </c>
      <c r="J21" s="4" t="s">
        <v>13</v>
      </c>
      <c r="K21" s="43" t="str">
        <f t="shared" si="10"/>
        <v>$0.00</v>
      </c>
      <c r="L21" s="44">
        <f t="shared" si="12"/>
        <v>0</v>
      </c>
      <c r="M21"/>
      <c r="X21" s="57" t="s">
        <v>7464</v>
      </c>
      <c r="Y21" s="62">
        <v>552</v>
      </c>
      <c r="Z21" s="54" t="s">
        <v>2099</v>
      </c>
      <c r="AA21" s="54" t="s">
        <v>4472</v>
      </c>
      <c r="AB21" s="50" t="str">
        <f t="shared" si="0"/>
        <v/>
      </c>
      <c r="AC21" s="52" t="str">
        <f t="shared" si="1"/>
        <v/>
      </c>
      <c r="AD21" s="52">
        <f t="shared" si="2"/>
        <v>0</v>
      </c>
      <c r="AE21" s="52" t="str">
        <f t="shared" si="5"/>
        <v/>
      </c>
      <c r="AF21" s="52">
        <f t="shared" si="3"/>
        <v>0</v>
      </c>
      <c r="AG21" s="52" t="b">
        <f t="shared" si="6"/>
        <v>0</v>
      </c>
      <c r="AH21" s="53" t="b">
        <f t="shared" si="7"/>
        <v>0</v>
      </c>
      <c r="AI21" s="41" t="s">
        <v>265</v>
      </c>
      <c r="AJ21" s="52" t="str">
        <f t="shared" si="8"/>
        <v/>
      </c>
      <c r="AK21" s="64" t="str">
        <f t="shared" si="4"/>
        <v/>
      </c>
      <c r="AL21" s="109"/>
    </row>
    <row r="22" spans="3:38">
      <c r="C22"/>
      <c r="D22" s="55" t="s">
        <v>2184</v>
      </c>
      <c r="E22" s="52" t="str">
        <f t="shared" si="13"/>
        <v/>
      </c>
      <c r="F22" s="54" t="str">
        <f t="shared" si="11"/>
        <v/>
      </c>
      <c r="G22" s="2"/>
      <c r="H22" s="3"/>
      <c r="I22" s="4" t="s">
        <v>13</v>
      </c>
      <c r="J22" s="4" t="s">
        <v>13</v>
      </c>
      <c r="K22" s="43" t="str">
        <f t="shared" si="10"/>
        <v>$0.00</v>
      </c>
      <c r="L22" s="44">
        <f t="shared" si="12"/>
        <v>0</v>
      </c>
      <c r="M22"/>
      <c r="X22" s="57" t="s">
        <v>7465</v>
      </c>
      <c r="Y22" s="62">
        <v>580</v>
      </c>
      <c r="Z22" s="54" t="s">
        <v>2187</v>
      </c>
      <c r="AA22" s="54" t="s">
        <v>4473</v>
      </c>
      <c r="AB22" s="50" t="str">
        <f t="shared" si="0"/>
        <v/>
      </c>
      <c r="AC22" s="52" t="str">
        <f t="shared" si="1"/>
        <v/>
      </c>
      <c r="AD22" s="52">
        <f t="shared" si="2"/>
        <v>0</v>
      </c>
      <c r="AE22" s="52" t="str">
        <f t="shared" si="5"/>
        <v/>
      </c>
      <c r="AF22" s="52">
        <f t="shared" si="3"/>
        <v>0</v>
      </c>
      <c r="AG22" s="52" t="b">
        <f t="shared" si="6"/>
        <v>0</v>
      </c>
      <c r="AH22" s="53" t="b">
        <f t="shared" si="7"/>
        <v>0</v>
      </c>
      <c r="AI22" s="41" t="s">
        <v>266</v>
      </c>
      <c r="AJ22" s="52" t="str">
        <f t="shared" si="8"/>
        <v/>
      </c>
      <c r="AK22" s="64" t="str">
        <f t="shared" si="4"/>
        <v/>
      </c>
      <c r="AL22" s="109"/>
    </row>
    <row r="23" spans="3:38">
      <c r="C23"/>
      <c r="D23" s="55" t="s">
        <v>2185</v>
      </c>
      <c r="E23" s="52" t="str">
        <f t="shared" si="13"/>
        <v/>
      </c>
      <c r="F23" s="54" t="str">
        <f t="shared" si="11"/>
        <v/>
      </c>
      <c r="G23" s="2"/>
      <c r="H23" s="3"/>
      <c r="I23" s="4" t="s">
        <v>13</v>
      </c>
      <c r="J23" s="4" t="s">
        <v>13</v>
      </c>
      <c r="K23" s="43" t="str">
        <f t="shared" si="10"/>
        <v>$0.00</v>
      </c>
      <c r="L23" s="44">
        <f t="shared" si="12"/>
        <v>0</v>
      </c>
      <c r="M23"/>
      <c r="X23" s="57" t="s">
        <v>7466</v>
      </c>
      <c r="Y23" s="62">
        <v>580</v>
      </c>
      <c r="Z23" s="54" t="s">
        <v>5435</v>
      </c>
      <c r="AA23" s="54" t="s">
        <v>4473</v>
      </c>
      <c r="AB23" s="50" t="str">
        <f t="shared" si="0"/>
        <v/>
      </c>
      <c r="AC23" s="52" t="str">
        <f t="shared" si="1"/>
        <v/>
      </c>
      <c r="AD23" s="52">
        <f t="shared" si="2"/>
        <v>0</v>
      </c>
      <c r="AE23" s="52" t="str">
        <f t="shared" si="5"/>
        <v/>
      </c>
      <c r="AF23" s="52">
        <f t="shared" si="3"/>
        <v>0</v>
      </c>
      <c r="AG23" s="52" t="b">
        <f t="shared" si="6"/>
        <v>0</v>
      </c>
      <c r="AH23" s="53" t="b">
        <f t="shared" si="7"/>
        <v>0</v>
      </c>
      <c r="AI23" s="76"/>
      <c r="AJ23" s="50" t="str">
        <f t="shared" si="8"/>
        <v/>
      </c>
      <c r="AK23" s="64" t="str">
        <f t="shared" si="4"/>
        <v/>
      </c>
      <c r="AL23" s="109"/>
    </row>
    <row r="24" spans="3:38">
      <c r="C24"/>
      <c r="D24" s="55" t="s">
        <v>2186</v>
      </c>
      <c r="E24" s="52" t="str">
        <f t="shared" si="13"/>
        <v/>
      </c>
      <c r="F24" s="54" t="str">
        <f t="shared" si="11"/>
        <v/>
      </c>
      <c r="G24" s="2"/>
      <c r="H24" s="3"/>
      <c r="I24" s="4" t="s">
        <v>13</v>
      </c>
      <c r="J24" s="4" t="s">
        <v>13</v>
      </c>
      <c r="K24" s="43" t="str">
        <f t="shared" si="10"/>
        <v>$0.00</v>
      </c>
      <c r="L24" s="44">
        <f t="shared" si="12"/>
        <v>0</v>
      </c>
      <c r="M24"/>
      <c r="X24" s="57" t="s">
        <v>371</v>
      </c>
      <c r="Y24" s="62">
        <v>477</v>
      </c>
      <c r="Z24" s="54" t="s">
        <v>2188</v>
      </c>
      <c r="AA24" s="54" t="s">
        <v>4473</v>
      </c>
      <c r="AB24" s="50" t="str">
        <f t="shared" si="0"/>
        <v/>
      </c>
      <c r="AC24" s="52" t="str">
        <f t="shared" si="1"/>
        <v/>
      </c>
      <c r="AD24" s="52">
        <f t="shared" si="2"/>
        <v>0</v>
      </c>
      <c r="AE24" s="52" t="str">
        <f t="shared" si="5"/>
        <v/>
      </c>
      <c r="AF24" s="52">
        <f t="shared" si="3"/>
        <v>0</v>
      </c>
      <c r="AG24" s="52" t="b">
        <f t="shared" si="6"/>
        <v>0</v>
      </c>
      <c r="AH24" s="53" t="b">
        <f t="shared" si="7"/>
        <v>0</v>
      </c>
      <c r="AI24" s="41"/>
      <c r="AJ24" s="54" t="str">
        <f t="shared" si="8"/>
        <v/>
      </c>
      <c r="AK24" s="77" t="str">
        <f t="shared" si="4"/>
        <v/>
      </c>
      <c r="AL24" s="109"/>
    </row>
    <row r="25" spans="3:38">
      <c r="C25"/>
      <c r="D25" s="55" t="s">
        <v>2167</v>
      </c>
      <c r="E25" s="52" t="str">
        <f t="shared" si="13"/>
        <v/>
      </c>
      <c r="F25" s="54" t="str">
        <f t="shared" si="11"/>
        <v/>
      </c>
      <c r="G25" s="2"/>
      <c r="H25" s="3"/>
      <c r="I25" s="4" t="s">
        <v>13</v>
      </c>
      <c r="J25" s="4" t="s">
        <v>13</v>
      </c>
      <c r="K25" s="43" t="str">
        <f t="shared" si="10"/>
        <v>$0.00</v>
      </c>
      <c r="L25" s="44">
        <f t="shared" si="12"/>
        <v>0</v>
      </c>
      <c r="M25"/>
      <c r="X25" s="57" t="s">
        <v>372</v>
      </c>
      <c r="Y25" s="62">
        <v>477</v>
      </c>
      <c r="Z25" s="54" t="s">
        <v>5436</v>
      </c>
      <c r="AA25" s="54" t="s">
        <v>4473</v>
      </c>
      <c r="AB25" s="50" t="str">
        <f t="shared" si="0"/>
        <v/>
      </c>
      <c r="AC25" s="52" t="str">
        <f t="shared" si="1"/>
        <v/>
      </c>
      <c r="AD25" s="52">
        <f t="shared" si="2"/>
        <v>0</v>
      </c>
      <c r="AE25" s="52" t="str">
        <f t="shared" si="5"/>
        <v/>
      </c>
      <c r="AF25" s="52">
        <f t="shared" si="3"/>
        <v>0</v>
      </c>
      <c r="AG25" s="52" t="b">
        <f t="shared" si="6"/>
        <v>0</v>
      </c>
      <c r="AH25" s="53" t="b">
        <f t="shared" si="7"/>
        <v>0</v>
      </c>
      <c r="AI25" s="41"/>
      <c r="AJ25" s="54" t="str">
        <f t="shared" si="8"/>
        <v/>
      </c>
      <c r="AK25" s="77" t="str">
        <f t="shared" si="4"/>
        <v/>
      </c>
    </row>
    <row r="26" spans="3:38">
      <c r="C26"/>
      <c r="D26" s="55" t="s">
        <v>2098</v>
      </c>
      <c r="E26" s="52" t="str">
        <f t="shared" si="13"/>
        <v/>
      </c>
      <c r="F26" s="54" t="str">
        <f t="shared" si="11"/>
        <v/>
      </c>
      <c r="G26" s="2"/>
      <c r="H26" s="3"/>
      <c r="I26" s="4" t="s">
        <v>13</v>
      </c>
      <c r="J26" s="4" t="s">
        <v>13</v>
      </c>
      <c r="K26" s="43" t="str">
        <f t="shared" si="10"/>
        <v>$0.00</v>
      </c>
      <c r="L26" s="44">
        <f t="shared" si="12"/>
        <v>0</v>
      </c>
      <c r="M26"/>
      <c r="X26" s="57" t="s">
        <v>5483</v>
      </c>
      <c r="Y26" s="62">
        <v>477</v>
      </c>
      <c r="Z26" s="54" t="s">
        <v>2189</v>
      </c>
      <c r="AA26" s="54" t="s">
        <v>4473</v>
      </c>
      <c r="AB26" s="50" t="str">
        <f t="shared" si="0"/>
        <v/>
      </c>
      <c r="AC26" s="52" t="str">
        <f t="shared" si="1"/>
        <v/>
      </c>
      <c r="AD26" s="52">
        <f t="shared" si="2"/>
        <v>0</v>
      </c>
      <c r="AE26" s="52" t="str">
        <f t="shared" si="5"/>
        <v/>
      </c>
      <c r="AF26" s="52">
        <f t="shared" si="3"/>
        <v>0</v>
      </c>
      <c r="AG26" s="52" t="b">
        <f t="shared" si="6"/>
        <v>0</v>
      </c>
      <c r="AH26" s="53" t="b">
        <f t="shared" si="7"/>
        <v>0</v>
      </c>
      <c r="AI26" s="41"/>
      <c r="AJ26" s="54" t="str">
        <f t="shared" si="8"/>
        <v/>
      </c>
      <c r="AK26" s="77" t="str">
        <f t="shared" si="4"/>
        <v/>
      </c>
    </row>
    <row r="27" spans="3:38">
      <c r="C27"/>
      <c r="D27" s="55" t="s">
        <v>2095</v>
      </c>
      <c r="E27" s="52" t="str">
        <f t="shared" si="13"/>
        <v/>
      </c>
      <c r="F27" s="54" t="str">
        <f t="shared" si="11"/>
        <v/>
      </c>
      <c r="G27" s="2"/>
      <c r="H27" s="3"/>
      <c r="I27" s="4" t="s">
        <v>13</v>
      </c>
      <c r="J27" s="4" t="s">
        <v>13</v>
      </c>
      <c r="K27" s="43" t="str">
        <f t="shared" si="10"/>
        <v>$0.00</v>
      </c>
      <c r="L27" s="44">
        <f t="shared" si="12"/>
        <v>0</v>
      </c>
      <c r="M27"/>
      <c r="X27" s="57" t="s">
        <v>373</v>
      </c>
      <c r="Y27" s="62">
        <v>477</v>
      </c>
      <c r="Z27" s="54" t="s">
        <v>5437</v>
      </c>
      <c r="AA27" s="54" t="s">
        <v>4473</v>
      </c>
      <c r="AB27" s="50" t="str">
        <f t="shared" si="0"/>
        <v/>
      </c>
      <c r="AC27" s="52" t="str">
        <f t="shared" si="1"/>
        <v/>
      </c>
      <c r="AD27" s="52">
        <f t="shared" si="2"/>
        <v>0</v>
      </c>
      <c r="AE27" s="52" t="str">
        <f t="shared" si="5"/>
        <v/>
      </c>
      <c r="AF27" s="52">
        <f t="shared" si="3"/>
        <v>0</v>
      </c>
      <c r="AG27" s="52" t="b">
        <f t="shared" si="6"/>
        <v>0</v>
      </c>
      <c r="AH27" s="53" t="b">
        <f t="shared" si="7"/>
        <v>0</v>
      </c>
      <c r="AI27" s="41"/>
      <c r="AJ27" s="54" t="str">
        <f t="shared" si="8"/>
        <v/>
      </c>
      <c r="AK27" s="77" t="str">
        <f t="shared" si="4"/>
        <v/>
      </c>
    </row>
    <row r="28" spans="3:38">
      <c r="C28"/>
      <c r="D28" s="55" t="s">
        <v>2099</v>
      </c>
      <c r="E28" s="52" t="str">
        <f t="shared" si="13"/>
        <v/>
      </c>
      <c r="F28" s="54" t="str">
        <f t="shared" si="11"/>
        <v/>
      </c>
      <c r="G28" s="2"/>
      <c r="H28" s="3"/>
      <c r="I28" s="4" t="s">
        <v>13</v>
      </c>
      <c r="J28" s="4" t="s">
        <v>13</v>
      </c>
      <c r="K28" s="43" t="str">
        <f t="shared" si="10"/>
        <v>$0.00</v>
      </c>
      <c r="L28" s="44">
        <f t="shared" si="12"/>
        <v>0</v>
      </c>
      <c r="M28"/>
      <c r="X28" s="57" t="s">
        <v>4604</v>
      </c>
      <c r="Y28" s="62">
        <v>552</v>
      </c>
      <c r="Z28" s="54" t="s">
        <v>2190</v>
      </c>
      <c r="AA28" s="54" t="s">
        <v>4473</v>
      </c>
      <c r="AB28" s="50" t="str">
        <f t="shared" si="0"/>
        <v/>
      </c>
      <c r="AC28" s="52" t="str">
        <f t="shared" si="1"/>
        <v/>
      </c>
      <c r="AD28" s="52">
        <f t="shared" si="2"/>
        <v>0</v>
      </c>
      <c r="AE28" s="52" t="str">
        <f t="shared" si="5"/>
        <v/>
      </c>
      <c r="AF28" s="52">
        <f t="shared" si="3"/>
        <v>0</v>
      </c>
      <c r="AG28" s="52" t="b">
        <f t="shared" si="6"/>
        <v>0</v>
      </c>
      <c r="AH28" s="53" t="b">
        <f t="shared" si="7"/>
        <v>0</v>
      </c>
      <c r="AI28" s="41"/>
      <c r="AJ28" s="54" t="str">
        <f t="shared" si="8"/>
        <v/>
      </c>
      <c r="AK28" s="77" t="str">
        <f t="shared" si="4"/>
        <v/>
      </c>
    </row>
    <row r="29" spans="3:38">
      <c r="C29"/>
      <c r="D29" s="55" t="s">
        <v>2187</v>
      </c>
      <c r="E29" s="52" t="str">
        <f t="shared" si="13"/>
        <v/>
      </c>
      <c r="F29" s="54" t="str">
        <f t="shared" si="11"/>
        <v/>
      </c>
      <c r="G29" s="2"/>
      <c r="H29" s="3"/>
      <c r="I29" s="4" t="s">
        <v>13</v>
      </c>
      <c r="J29" s="4" t="s">
        <v>13</v>
      </c>
      <c r="K29" s="43" t="str">
        <f t="shared" si="10"/>
        <v>$0.00</v>
      </c>
      <c r="L29" s="44">
        <f t="shared" si="12"/>
        <v>0</v>
      </c>
      <c r="M29"/>
      <c r="X29" s="57" t="s">
        <v>812</v>
      </c>
      <c r="Y29" s="62">
        <v>552</v>
      </c>
      <c r="Z29" s="54" t="s">
        <v>5438</v>
      </c>
      <c r="AA29" s="54" t="s">
        <v>4473</v>
      </c>
      <c r="AB29" s="50" t="str">
        <f t="shared" si="0"/>
        <v/>
      </c>
      <c r="AC29" s="52" t="str">
        <f t="shared" si="1"/>
        <v/>
      </c>
      <c r="AD29" s="52">
        <f t="shared" si="2"/>
        <v>0</v>
      </c>
      <c r="AE29" s="52" t="str">
        <f t="shared" si="5"/>
        <v/>
      </c>
      <c r="AF29" s="52">
        <f t="shared" si="3"/>
        <v>0</v>
      </c>
      <c r="AG29" s="52" t="b">
        <f t="shared" si="6"/>
        <v>0</v>
      </c>
      <c r="AH29" s="53" t="b">
        <f t="shared" si="7"/>
        <v>0</v>
      </c>
      <c r="AI29" s="41"/>
      <c r="AJ29" s="54" t="str">
        <f t="shared" si="8"/>
        <v/>
      </c>
      <c r="AK29" s="77" t="str">
        <f t="shared" si="4"/>
        <v/>
      </c>
    </row>
    <row r="30" spans="3:38">
      <c r="C30"/>
      <c r="D30" s="55" t="s">
        <v>2188</v>
      </c>
      <c r="E30" s="52" t="str">
        <f t="shared" si="13"/>
        <v/>
      </c>
      <c r="F30" s="54" t="str">
        <f t="shared" si="11"/>
        <v/>
      </c>
      <c r="G30" s="2"/>
      <c r="H30" s="3"/>
      <c r="I30" s="4" t="s">
        <v>13</v>
      </c>
      <c r="J30" s="4" t="s">
        <v>13</v>
      </c>
      <c r="K30" s="43" t="str">
        <f t="shared" si="10"/>
        <v>$0.00</v>
      </c>
      <c r="L30" s="44">
        <f t="shared" si="12"/>
        <v>0</v>
      </c>
      <c r="M30"/>
      <c r="X30" s="57" t="s">
        <v>813</v>
      </c>
      <c r="Y30" s="62">
        <v>600</v>
      </c>
      <c r="Z30" s="54" t="s">
        <v>5439</v>
      </c>
      <c r="AA30" s="54" t="s">
        <v>4473</v>
      </c>
      <c r="AB30" s="50" t="str">
        <f t="shared" si="0"/>
        <v/>
      </c>
      <c r="AC30" s="52" t="str">
        <f t="shared" si="1"/>
        <v/>
      </c>
      <c r="AD30" s="52">
        <f t="shared" si="2"/>
        <v>0</v>
      </c>
      <c r="AE30" s="52" t="str">
        <f t="shared" si="5"/>
        <v/>
      </c>
      <c r="AF30" s="52">
        <f t="shared" si="3"/>
        <v>0</v>
      </c>
      <c r="AG30" s="52" t="b">
        <f t="shared" si="6"/>
        <v>0</v>
      </c>
      <c r="AH30" s="53" t="b">
        <f t="shared" si="7"/>
        <v>0</v>
      </c>
      <c r="AI30" s="41"/>
      <c r="AJ30" s="54" t="str">
        <f t="shared" si="8"/>
        <v/>
      </c>
      <c r="AK30" s="77" t="str">
        <f t="shared" si="4"/>
        <v/>
      </c>
    </row>
    <row r="31" spans="3:38">
      <c r="C31"/>
      <c r="D31" s="55" t="s">
        <v>2189</v>
      </c>
      <c r="E31" s="52" t="str">
        <f t="shared" si="13"/>
        <v/>
      </c>
      <c r="F31" s="54" t="str">
        <f t="shared" si="11"/>
        <v/>
      </c>
      <c r="G31" s="2"/>
      <c r="H31" s="3"/>
      <c r="I31" s="4" t="s">
        <v>13</v>
      </c>
      <c r="J31" s="4" t="s">
        <v>13</v>
      </c>
      <c r="K31" s="43" t="str">
        <f t="shared" si="10"/>
        <v>$0.00</v>
      </c>
      <c r="L31" s="44">
        <f t="shared" si="12"/>
        <v>0</v>
      </c>
      <c r="M31"/>
      <c r="X31" s="57" t="s">
        <v>814</v>
      </c>
      <c r="Y31" s="62">
        <v>600</v>
      </c>
      <c r="Z31" s="54" t="s">
        <v>2100</v>
      </c>
      <c r="AA31" s="54" t="s">
        <v>4472</v>
      </c>
      <c r="AB31" s="50" t="str">
        <f t="shared" si="0"/>
        <v/>
      </c>
      <c r="AC31" s="52" t="str">
        <f t="shared" si="1"/>
        <v/>
      </c>
      <c r="AD31" s="52">
        <f t="shared" si="2"/>
        <v>0</v>
      </c>
      <c r="AE31" s="52" t="str">
        <f t="shared" si="5"/>
        <v/>
      </c>
      <c r="AF31" s="52">
        <f t="shared" si="3"/>
        <v>0</v>
      </c>
      <c r="AG31" s="52" t="b">
        <f t="shared" si="6"/>
        <v>0</v>
      </c>
      <c r="AH31" s="53" t="b">
        <f t="shared" si="7"/>
        <v>0</v>
      </c>
      <c r="AI31" s="41"/>
      <c r="AJ31" s="54" t="str">
        <f t="shared" si="8"/>
        <v/>
      </c>
      <c r="AK31" s="77" t="str">
        <f t="shared" si="4"/>
        <v/>
      </c>
    </row>
    <row r="32" spans="3:38">
      <c r="C32"/>
      <c r="D32" s="55" t="s">
        <v>2190</v>
      </c>
      <c r="E32" s="52" t="str">
        <f t="shared" si="13"/>
        <v/>
      </c>
      <c r="F32" s="54" t="str">
        <f t="shared" si="11"/>
        <v/>
      </c>
      <c r="G32" s="2"/>
      <c r="H32" s="3"/>
      <c r="I32" s="4" t="s">
        <v>13</v>
      </c>
      <c r="J32" s="4" t="s">
        <v>13</v>
      </c>
      <c r="K32" s="43" t="str">
        <f t="shared" si="10"/>
        <v>$0.00</v>
      </c>
      <c r="L32" s="44">
        <f t="shared" si="12"/>
        <v>0</v>
      </c>
      <c r="M32"/>
      <c r="X32" s="57" t="s">
        <v>5723</v>
      </c>
      <c r="Y32" s="62">
        <v>600</v>
      </c>
      <c r="Z32" s="54" t="s">
        <v>2101</v>
      </c>
      <c r="AA32" s="54" t="s">
        <v>4472</v>
      </c>
      <c r="AB32" s="50" t="str">
        <f t="shared" si="0"/>
        <v/>
      </c>
      <c r="AC32" s="52" t="str">
        <f t="shared" si="1"/>
        <v/>
      </c>
      <c r="AD32" s="52">
        <f t="shared" si="2"/>
        <v>0</v>
      </c>
      <c r="AE32" s="52" t="str">
        <f t="shared" si="5"/>
        <v/>
      </c>
      <c r="AF32" s="52">
        <f t="shared" si="3"/>
        <v>0</v>
      </c>
      <c r="AG32" s="52" t="b">
        <f t="shared" si="6"/>
        <v>0</v>
      </c>
      <c r="AH32" s="53" t="b">
        <f t="shared" si="7"/>
        <v>0</v>
      </c>
      <c r="AI32" s="41"/>
      <c r="AJ32" s="54" t="str">
        <f t="shared" si="8"/>
        <v/>
      </c>
      <c r="AK32" s="77" t="str">
        <f t="shared" si="4"/>
        <v/>
      </c>
    </row>
    <row r="33" spans="3:37">
      <c r="C33"/>
      <c r="D33" s="55" t="s">
        <v>2100</v>
      </c>
      <c r="E33" s="52" t="str">
        <f t="shared" si="13"/>
        <v/>
      </c>
      <c r="F33" s="54" t="str">
        <f t="shared" si="11"/>
        <v/>
      </c>
      <c r="G33" s="2"/>
      <c r="H33" s="3"/>
      <c r="I33" s="4" t="s">
        <v>13</v>
      </c>
      <c r="J33" s="4" t="s">
        <v>13</v>
      </c>
      <c r="K33" s="43" t="str">
        <f t="shared" si="10"/>
        <v>$0.00</v>
      </c>
      <c r="L33" s="44">
        <f t="shared" si="12"/>
        <v>0</v>
      </c>
      <c r="M33"/>
      <c r="X33" s="57" t="s">
        <v>4605</v>
      </c>
      <c r="Y33" s="62">
        <v>600</v>
      </c>
      <c r="Z33" s="54" t="s">
        <v>7898</v>
      </c>
      <c r="AA33" s="54" t="s">
        <v>4472</v>
      </c>
      <c r="AB33" s="50" t="str">
        <f t="shared" si="0"/>
        <v/>
      </c>
      <c r="AC33" s="52" t="str">
        <f t="shared" si="1"/>
        <v/>
      </c>
      <c r="AD33" s="52">
        <f t="shared" si="2"/>
        <v>0</v>
      </c>
      <c r="AE33" s="52" t="str">
        <f t="shared" si="5"/>
        <v/>
      </c>
      <c r="AF33" s="52">
        <f t="shared" si="3"/>
        <v>0</v>
      </c>
      <c r="AG33" s="52" t="b">
        <f t="shared" si="6"/>
        <v>0</v>
      </c>
      <c r="AH33" s="53" t="b">
        <f t="shared" si="7"/>
        <v>0</v>
      </c>
      <c r="AI33" s="41"/>
      <c r="AJ33" s="54" t="str">
        <f t="shared" si="8"/>
        <v/>
      </c>
      <c r="AK33" s="77" t="str">
        <f t="shared" si="4"/>
        <v/>
      </c>
    </row>
    <row r="34" spans="3:37">
      <c r="C34"/>
      <c r="D34" s="55" t="s">
        <v>2101</v>
      </c>
      <c r="E34" s="52" t="str">
        <f t="shared" si="13"/>
        <v/>
      </c>
      <c r="F34" s="54" t="str">
        <f t="shared" si="11"/>
        <v/>
      </c>
      <c r="G34" s="2"/>
      <c r="H34" s="3"/>
      <c r="I34" s="4" t="s">
        <v>13</v>
      </c>
      <c r="J34" s="4" t="s">
        <v>13</v>
      </c>
      <c r="K34" s="43" t="str">
        <f t="shared" si="10"/>
        <v>$0.00</v>
      </c>
      <c r="L34" s="44">
        <f t="shared" si="12"/>
        <v>0</v>
      </c>
      <c r="M34"/>
      <c r="X34" s="57" t="s">
        <v>816</v>
      </c>
      <c r="Y34" s="62">
        <v>600</v>
      </c>
      <c r="Z34" s="54" t="s">
        <v>6104</v>
      </c>
      <c r="AA34" s="54" t="s">
        <v>4472</v>
      </c>
      <c r="AB34" s="50" t="str">
        <f t="shared" si="0"/>
        <v/>
      </c>
      <c r="AC34" s="52" t="str">
        <f t="shared" si="1"/>
        <v/>
      </c>
      <c r="AD34" s="52">
        <f t="shared" si="2"/>
        <v>0</v>
      </c>
      <c r="AE34" s="52" t="str">
        <f t="shared" si="5"/>
        <v/>
      </c>
      <c r="AF34" s="52">
        <f t="shared" si="3"/>
        <v>0</v>
      </c>
      <c r="AG34" s="52" t="b">
        <f t="shared" si="6"/>
        <v>0</v>
      </c>
      <c r="AH34" s="53" t="b">
        <f t="shared" si="7"/>
        <v>0</v>
      </c>
      <c r="AI34" s="41"/>
      <c r="AJ34" s="54" t="str">
        <f t="shared" si="8"/>
        <v/>
      </c>
      <c r="AK34" s="77" t="str">
        <f t="shared" si="4"/>
        <v/>
      </c>
    </row>
    <row r="35" spans="3:37">
      <c r="C35"/>
      <c r="D35" s="55" t="s">
        <v>47</v>
      </c>
      <c r="E35" s="52" t="str">
        <f t="shared" si="13"/>
        <v/>
      </c>
      <c r="F35" s="54" t="str">
        <f t="shared" si="11"/>
        <v/>
      </c>
      <c r="G35" s="2"/>
      <c r="H35" s="3"/>
      <c r="I35" s="4" t="s">
        <v>13</v>
      </c>
      <c r="J35" s="4" t="s">
        <v>13</v>
      </c>
      <c r="K35" s="43" t="str">
        <f t="shared" si="10"/>
        <v>$0.00</v>
      </c>
      <c r="L35" s="44">
        <f t="shared" si="12"/>
        <v>0</v>
      </c>
      <c r="M35"/>
      <c r="X35" s="57" t="s">
        <v>7467</v>
      </c>
      <c r="Y35" s="62">
        <v>600</v>
      </c>
      <c r="Z35" s="54" t="s">
        <v>7899</v>
      </c>
      <c r="AA35" s="54" t="s">
        <v>4472</v>
      </c>
      <c r="AB35" s="50" t="str">
        <f t="shared" ref="AB35:AB66" si="14">UPPER(H41)</f>
        <v/>
      </c>
      <c r="AC35" s="52" t="str">
        <f t="shared" ref="AC35:AC66" si="15">IFERROR(VLOOKUP(AB35,Z:AA,2,FALSE),"")</f>
        <v/>
      </c>
      <c r="AD35" s="52">
        <f t="shared" ref="AD35:AD66" si="16">IF(OR(I41="Select Here",I41=""),$H$3,I41)</f>
        <v>0</v>
      </c>
      <c r="AE35" s="52" t="str">
        <f t="shared" si="5"/>
        <v/>
      </c>
      <c r="AF35" s="52">
        <f t="shared" ref="AF35:AF66" si="17">IF(OR(J41="Select Here",J41=""),$H$4,J41)</f>
        <v>0</v>
      </c>
      <c r="AG35" s="52" t="b">
        <f t="shared" si="6"/>
        <v>0</v>
      </c>
      <c r="AH35" s="53" t="b">
        <f t="shared" si="7"/>
        <v>0</v>
      </c>
      <c r="AI35" s="41"/>
      <c r="AJ35" s="54" t="str">
        <f t="shared" si="8"/>
        <v/>
      </c>
      <c r="AK35" s="77" t="str">
        <f t="shared" ref="AK35:AK66" si="18">IFERROR(VLOOKUP(AJ35,X:Y,2,FALSE),"")</f>
        <v/>
      </c>
    </row>
    <row r="36" spans="3:37">
      <c r="C36"/>
      <c r="D36" s="55" t="s">
        <v>2102</v>
      </c>
      <c r="E36" s="52" t="str">
        <f t="shared" si="13"/>
        <v/>
      </c>
      <c r="F36" s="54" t="str">
        <f t="shared" si="11"/>
        <v/>
      </c>
      <c r="G36" s="2"/>
      <c r="H36" s="3"/>
      <c r="I36" s="4" t="s">
        <v>13</v>
      </c>
      <c r="J36" s="4" t="s">
        <v>13</v>
      </c>
      <c r="K36" s="43" t="str">
        <f t="shared" si="10"/>
        <v>$0.00</v>
      </c>
      <c r="L36" s="44">
        <f t="shared" si="12"/>
        <v>0</v>
      </c>
      <c r="M36"/>
      <c r="X36" s="57" t="s">
        <v>7468</v>
      </c>
      <c r="Y36" s="62">
        <v>630</v>
      </c>
      <c r="Z36" s="54" t="s">
        <v>2102</v>
      </c>
      <c r="AA36" s="54" t="s">
        <v>4472</v>
      </c>
      <c r="AB36" s="50" t="str">
        <f t="shared" si="14"/>
        <v/>
      </c>
      <c r="AC36" s="52" t="str">
        <f t="shared" si="15"/>
        <v/>
      </c>
      <c r="AD36" s="52">
        <f t="shared" si="16"/>
        <v>0</v>
      </c>
      <c r="AE36" s="52" t="str">
        <f t="shared" si="5"/>
        <v/>
      </c>
      <c r="AF36" s="52">
        <f t="shared" si="17"/>
        <v>0</v>
      </c>
      <c r="AG36" s="52" t="b">
        <f t="shared" si="6"/>
        <v>0</v>
      </c>
      <c r="AH36" s="53" t="b">
        <f t="shared" si="7"/>
        <v>0</v>
      </c>
      <c r="AI36" s="41"/>
      <c r="AJ36" s="54" t="str">
        <f t="shared" si="8"/>
        <v/>
      </c>
      <c r="AK36" s="77" t="str">
        <f t="shared" si="18"/>
        <v/>
      </c>
    </row>
    <row r="37" spans="3:37">
      <c r="C37"/>
      <c r="D37" s="55" t="s">
        <v>2103</v>
      </c>
      <c r="E37" s="52" t="str">
        <f t="shared" si="13"/>
        <v/>
      </c>
      <c r="F37" s="54" t="str">
        <f t="shared" si="11"/>
        <v/>
      </c>
      <c r="G37" s="2"/>
      <c r="H37" s="3"/>
      <c r="I37" s="4" t="s">
        <v>13</v>
      </c>
      <c r="J37" s="4" t="s">
        <v>13</v>
      </c>
      <c r="K37" s="43" t="str">
        <f t="shared" si="10"/>
        <v>$0.00</v>
      </c>
      <c r="L37" s="44">
        <f t="shared" si="12"/>
        <v>0</v>
      </c>
      <c r="M37"/>
      <c r="X37" s="57" t="s">
        <v>7469</v>
      </c>
      <c r="Y37" s="62">
        <v>630</v>
      </c>
      <c r="Z37" s="54" t="s">
        <v>2103</v>
      </c>
      <c r="AA37" s="54" t="s">
        <v>4472</v>
      </c>
      <c r="AB37" s="50" t="str">
        <f t="shared" si="14"/>
        <v/>
      </c>
      <c r="AC37" s="52" t="str">
        <f t="shared" si="15"/>
        <v/>
      </c>
      <c r="AD37" s="52">
        <f t="shared" si="16"/>
        <v>0</v>
      </c>
      <c r="AE37" s="52" t="str">
        <f t="shared" si="5"/>
        <v/>
      </c>
      <c r="AF37" s="52">
        <f t="shared" si="17"/>
        <v>0</v>
      </c>
      <c r="AG37" s="52" t="b">
        <f t="shared" si="6"/>
        <v>0</v>
      </c>
      <c r="AH37" s="53" t="b">
        <f t="shared" si="7"/>
        <v>0</v>
      </c>
      <c r="AI37" s="41"/>
      <c r="AJ37" s="54" t="str">
        <f t="shared" si="8"/>
        <v/>
      </c>
      <c r="AK37" s="77" t="str">
        <f t="shared" si="18"/>
        <v/>
      </c>
    </row>
    <row r="38" spans="3:37">
      <c r="C38"/>
      <c r="D38" s="55" t="s">
        <v>2104</v>
      </c>
      <c r="E38" s="52" t="str">
        <f t="shared" si="13"/>
        <v/>
      </c>
      <c r="F38" s="54" t="str">
        <f t="shared" si="11"/>
        <v/>
      </c>
      <c r="G38" s="2"/>
      <c r="H38" s="3"/>
      <c r="I38" s="4" t="s">
        <v>13</v>
      </c>
      <c r="J38" s="4" t="s">
        <v>13</v>
      </c>
      <c r="K38" s="43" t="str">
        <f t="shared" si="10"/>
        <v>$0.00</v>
      </c>
      <c r="L38" s="44">
        <f t="shared" si="12"/>
        <v>0</v>
      </c>
      <c r="M38"/>
      <c r="X38" s="57" t="s">
        <v>374</v>
      </c>
      <c r="Y38" s="62">
        <v>519</v>
      </c>
      <c r="Z38" s="54" t="s">
        <v>2104</v>
      </c>
      <c r="AA38" s="54" t="s">
        <v>4472</v>
      </c>
      <c r="AB38" s="50" t="str">
        <f t="shared" si="14"/>
        <v/>
      </c>
      <c r="AC38" s="52" t="str">
        <f t="shared" si="15"/>
        <v/>
      </c>
      <c r="AD38" s="52">
        <f t="shared" si="16"/>
        <v>0</v>
      </c>
      <c r="AE38" s="52" t="str">
        <f t="shared" si="5"/>
        <v/>
      </c>
      <c r="AF38" s="52">
        <f t="shared" si="17"/>
        <v>0</v>
      </c>
      <c r="AG38" s="52" t="b">
        <f t="shared" si="6"/>
        <v>0</v>
      </c>
      <c r="AH38" s="53" t="b">
        <f t="shared" si="7"/>
        <v>0</v>
      </c>
      <c r="AI38" s="41"/>
      <c r="AJ38" s="54" t="str">
        <f t="shared" si="8"/>
        <v/>
      </c>
      <c r="AK38" s="77" t="str">
        <f t="shared" si="18"/>
        <v/>
      </c>
    </row>
    <row r="39" spans="3:37">
      <c r="C39"/>
      <c r="D39" s="55" t="s">
        <v>2374</v>
      </c>
      <c r="E39" s="52" t="str">
        <f t="shared" si="13"/>
        <v/>
      </c>
      <c r="F39" s="54" t="str">
        <f t="shared" si="11"/>
        <v/>
      </c>
      <c r="G39" s="2"/>
      <c r="H39" s="3"/>
      <c r="I39" s="4" t="s">
        <v>13</v>
      </c>
      <c r="J39" s="4" t="s">
        <v>13</v>
      </c>
      <c r="K39" s="43" t="str">
        <f t="shared" si="10"/>
        <v>$0.00</v>
      </c>
      <c r="L39" s="44">
        <f t="shared" si="12"/>
        <v>0</v>
      </c>
      <c r="M39"/>
      <c r="X39" s="57" t="s">
        <v>375</v>
      </c>
      <c r="Y39" s="62">
        <v>519</v>
      </c>
      <c r="Z39" s="54" t="s">
        <v>2374</v>
      </c>
      <c r="AA39" s="54" t="s">
        <v>4472</v>
      </c>
      <c r="AB39" s="50" t="str">
        <f t="shared" si="14"/>
        <v/>
      </c>
      <c r="AC39" s="52" t="str">
        <f t="shared" si="15"/>
        <v/>
      </c>
      <c r="AD39" s="52">
        <f t="shared" si="16"/>
        <v>0</v>
      </c>
      <c r="AE39" s="52" t="str">
        <f t="shared" si="5"/>
        <v/>
      </c>
      <c r="AF39" s="52">
        <f t="shared" si="17"/>
        <v>0</v>
      </c>
      <c r="AG39" s="52" t="b">
        <f t="shared" si="6"/>
        <v>0</v>
      </c>
      <c r="AH39" s="53" t="b">
        <f t="shared" si="7"/>
        <v>0</v>
      </c>
      <c r="AI39" s="41"/>
      <c r="AJ39" s="54" t="str">
        <f t="shared" si="8"/>
        <v/>
      </c>
      <c r="AK39" s="77" t="str">
        <f t="shared" si="18"/>
        <v/>
      </c>
    </row>
    <row r="40" spans="3:37">
      <c r="C40"/>
      <c r="D40" s="55" t="s">
        <v>2105</v>
      </c>
      <c r="E40" s="52" t="str">
        <f t="shared" si="13"/>
        <v/>
      </c>
      <c r="F40" s="54" t="str">
        <f t="shared" si="11"/>
        <v/>
      </c>
      <c r="G40" s="2"/>
      <c r="H40" s="3"/>
      <c r="I40" s="4" t="s">
        <v>13</v>
      </c>
      <c r="J40" s="4" t="s">
        <v>13</v>
      </c>
      <c r="K40" s="43" t="str">
        <f t="shared" si="10"/>
        <v>$0.00</v>
      </c>
      <c r="L40" s="44">
        <f t="shared" si="12"/>
        <v>0</v>
      </c>
      <c r="M40"/>
      <c r="X40" s="57" t="s">
        <v>5484</v>
      </c>
      <c r="Y40" s="62">
        <v>519</v>
      </c>
      <c r="Z40" s="54" t="s">
        <v>2105</v>
      </c>
      <c r="AA40" s="54" t="s">
        <v>4472</v>
      </c>
      <c r="AB40" s="50" t="str">
        <f t="shared" si="14"/>
        <v/>
      </c>
      <c r="AC40" s="52" t="str">
        <f t="shared" si="15"/>
        <v/>
      </c>
      <c r="AD40" s="52">
        <f t="shared" si="16"/>
        <v>0</v>
      </c>
      <c r="AE40" s="52" t="str">
        <f t="shared" si="5"/>
        <v/>
      </c>
      <c r="AF40" s="52">
        <f t="shared" si="17"/>
        <v>0</v>
      </c>
      <c r="AG40" s="52" t="b">
        <f t="shared" si="6"/>
        <v>0</v>
      </c>
      <c r="AH40" s="53" t="b">
        <f t="shared" si="7"/>
        <v>0</v>
      </c>
      <c r="AI40" s="41"/>
      <c r="AJ40" s="54" t="str">
        <f t="shared" si="8"/>
        <v/>
      </c>
      <c r="AK40" s="77" t="str">
        <f t="shared" si="18"/>
        <v/>
      </c>
    </row>
    <row r="41" spans="3:37">
      <c r="C41"/>
      <c r="D41" s="55" t="s">
        <v>2106</v>
      </c>
      <c r="E41" s="52" t="str">
        <f t="shared" si="13"/>
        <v/>
      </c>
      <c r="F41" s="54" t="str">
        <f t="shared" si="11"/>
        <v/>
      </c>
      <c r="G41" s="2"/>
      <c r="H41" s="3"/>
      <c r="I41" s="4" t="s">
        <v>13</v>
      </c>
      <c r="J41" s="4" t="s">
        <v>13</v>
      </c>
      <c r="K41" s="43" t="str">
        <f t="shared" ref="K41:K72" si="19">IFERROR(IF($H$5="","$0.00",IF($AL$2&gt;$AL$3,$H$5*AK35,"Expired!")),0)</f>
        <v>$0.00</v>
      </c>
      <c r="L41" s="44">
        <f t="shared" si="12"/>
        <v>0</v>
      </c>
      <c r="M41"/>
      <c r="X41" s="57" t="s">
        <v>376</v>
      </c>
      <c r="Y41" s="62">
        <v>519</v>
      </c>
      <c r="Z41" s="54" t="s">
        <v>2106</v>
      </c>
      <c r="AA41" s="54" t="s">
        <v>4472</v>
      </c>
      <c r="AB41" s="50" t="str">
        <f t="shared" si="14"/>
        <v/>
      </c>
      <c r="AC41" s="52" t="str">
        <f t="shared" si="15"/>
        <v/>
      </c>
      <c r="AD41" s="52">
        <f t="shared" si="16"/>
        <v>0</v>
      </c>
      <c r="AE41" s="52" t="str">
        <f t="shared" si="5"/>
        <v/>
      </c>
      <c r="AF41" s="52">
        <f t="shared" si="17"/>
        <v>0</v>
      </c>
      <c r="AG41" s="52" t="b">
        <f t="shared" si="6"/>
        <v>0</v>
      </c>
      <c r="AH41" s="53" t="b">
        <f t="shared" si="7"/>
        <v>0</v>
      </c>
      <c r="AI41" s="41"/>
      <c r="AJ41" s="54" t="str">
        <f t="shared" si="8"/>
        <v/>
      </c>
      <c r="AK41" s="77" t="str">
        <f t="shared" si="18"/>
        <v/>
      </c>
    </row>
    <row r="42" spans="3:37">
      <c r="C42"/>
      <c r="D42" s="55" t="s">
        <v>2107</v>
      </c>
      <c r="E42" s="52" t="str">
        <f t="shared" si="13"/>
        <v/>
      </c>
      <c r="F42" s="54" t="str">
        <f t="shared" si="11"/>
        <v/>
      </c>
      <c r="G42" s="2"/>
      <c r="H42" s="3"/>
      <c r="I42" s="4" t="s">
        <v>13</v>
      </c>
      <c r="J42" s="4" t="s">
        <v>13</v>
      </c>
      <c r="K42" s="43" t="str">
        <f t="shared" si="19"/>
        <v>$0.00</v>
      </c>
      <c r="L42" s="44">
        <f t="shared" si="12"/>
        <v>0</v>
      </c>
      <c r="M42"/>
      <c r="X42" s="57" t="s">
        <v>4606</v>
      </c>
      <c r="Y42" s="62">
        <v>600</v>
      </c>
      <c r="Z42" s="54" t="s">
        <v>2107</v>
      </c>
      <c r="AA42" s="54" t="s">
        <v>4472</v>
      </c>
      <c r="AB42" s="50" t="str">
        <f t="shared" si="14"/>
        <v/>
      </c>
      <c r="AC42" s="52" t="str">
        <f t="shared" si="15"/>
        <v/>
      </c>
      <c r="AD42" s="52">
        <f t="shared" si="16"/>
        <v>0</v>
      </c>
      <c r="AE42" s="52" t="str">
        <f t="shared" si="5"/>
        <v/>
      </c>
      <c r="AF42" s="52">
        <f t="shared" si="17"/>
        <v>0</v>
      </c>
      <c r="AG42" s="52" t="b">
        <f t="shared" si="6"/>
        <v>0</v>
      </c>
      <c r="AH42" s="53" t="b">
        <f t="shared" si="7"/>
        <v>0</v>
      </c>
      <c r="AI42" s="41"/>
      <c r="AJ42" s="54" t="str">
        <f t="shared" si="8"/>
        <v/>
      </c>
      <c r="AK42" s="77" t="str">
        <f t="shared" si="18"/>
        <v/>
      </c>
    </row>
    <row r="43" spans="3:37">
      <c r="C43"/>
      <c r="D43" s="55" t="s">
        <v>2191</v>
      </c>
      <c r="E43" s="52" t="str">
        <f t="shared" si="13"/>
        <v/>
      </c>
      <c r="F43" s="54" t="str">
        <f t="shared" si="11"/>
        <v/>
      </c>
      <c r="G43" s="2"/>
      <c r="H43" s="3"/>
      <c r="I43" s="4" t="s">
        <v>13</v>
      </c>
      <c r="J43" s="4" t="s">
        <v>13</v>
      </c>
      <c r="K43" s="43" t="str">
        <f t="shared" si="19"/>
        <v>$0.00</v>
      </c>
      <c r="L43" s="44">
        <f t="shared" si="12"/>
        <v>0</v>
      </c>
      <c r="M43"/>
      <c r="X43" s="57" t="s">
        <v>820</v>
      </c>
      <c r="Y43" s="62">
        <v>600</v>
      </c>
      <c r="Z43" s="54" t="s">
        <v>2191</v>
      </c>
      <c r="AA43" s="54" t="s">
        <v>4473</v>
      </c>
      <c r="AB43" s="50" t="str">
        <f t="shared" si="14"/>
        <v/>
      </c>
      <c r="AC43" s="52" t="str">
        <f t="shared" si="15"/>
        <v/>
      </c>
      <c r="AD43" s="52">
        <f t="shared" si="16"/>
        <v>0</v>
      </c>
      <c r="AE43" s="52" t="str">
        <f t="shared" si="5"/>
        <v/>
      </c>
      <c r="AF43" s="52">
        <f t="shared" si="17"/>
        <v>0</v>
      </c>
      <c r="AG43" s="52" t="b">
        <f t="shared" si="6"/>
        <v>0</v>
      </c>
      <c r="AH43" s="53" t="b">
        <f t="shared" si="7"/>
        <v>0</v>
      </c>
      <c r="AI43" s="41"/>
      <c r="AJ43" s="54" t="str">
        <f t="shared" si="8"/>
        <v/>
      </c>
      <c r="AK43" s="77" t="str">
        <f t="shared" si="18"/>
        <v/>
      </c>
    </row>
    <row r="44" spans="3:37">
      <c r="C44"/>
      <c r="D44" s="55" t="s">
        <v>2192</v>
      </c>
      <c r="E44" s="52" t="str">
        <f t="shared" si="13"/>
        <v/>
      </c>
      <c r="F44" s="54" t="str">
        <f t="shared" si="11"/>
        <v/>
      </c>
      <c r="G44" s="2"/>
      <c r="H44" s="3"/>
      <c r="I44" s="4" t="s">
        <v>13</v>
      </c>
      <c r="J44" s="4" t="s">
        <v>13</v>
      </c>
      <c r="K44" s="43" t="str">
        <f t="shared" si="19"/>
        <v>$0.00</v>
      </c>
      <c r="L44" s="44">
        <f t="shared" si="12"/>
        <v>0</v>
      </c>
      <c r="M44"/>
      <c r="X44" s="57" t="s">
        <v>821</v>
      </c>
      <c r="Y44" s="62">
        <v>652</v>
      </c>
      <c r="Z44" s="54" t="s">
        <v>2192</v>
      </c>
      <c r="AA44" s="54" t="s">
        <v>4473</v>
      </c>
      <c r="AB44" s="50" t="str">
        <f t="shared" si="14"/>
        <v/>
      </c>
      <c r="AC44" s="52" t="str">
        <f t="shared" si="15"/>
        <v/>
      </c>
      <c r="AD44" s="52">
        <f t="shared" si="16"/>
        <v>0</v>
      </c>
      <c r="AE44" s="52" t="str">
        <f t="shared" si="5"/>
        <v/>
      </c>
      <c r="AF44" s="52">
        <f t="shared" si="17"/>
        <v>0</v>
      </c>
      <c r="AG44" s="52" t="b">
        <f t="shared" si="6"/>
        <v>0</v>
      </c>
      <c r="AH44" s="53" t="b">
        <f t="shared" si="7"/>
        <v>0</v>
      </c>
      <c r="AI44" s="41"/>
      <c r="AJ44" s="54" t="str">
        <f t="shared" si="8"/>
        <v/>
      </c>
      <c r="AK44" s="77" t="str">
        <f t="shared" si="18"/>
        <v/>
      </c>
    </row>
    <row r="45" spans="3:37">
      <c r="C45"/>
      <c r="D45" s="55" t="s">
        <v>2193</v>
      </c>
      <c r="E45" s="52" t="str">
        <f t="shared" si="13"/>
        <v/>
      </c>
      <c r="F45" s="54" t="str">
        <f t="shared" si="11"/>
        <v/>
      </c>
      <c r="G45" s="2"/>
      <c r="H45" s="3"/>
      <c r="I45" s="4" t="s">
        <v>13</v>
      </c>
      <c r="J45" s="4" t="s">
        <v>13</v>
      </c>
      <c r="K45" s="43" t="str">
        <f t="shared" si="19"/>
        <v>$0.00</v>
      </c>
      <c r="L45" s="44">
        <f t="shared" si="12"/>
        <v>0</v>
      </c>
      <c r="M45"/>
      <c r="X45" s="57" t="s">
        <v>822</v>
      </c>
      <c r="Y45" s="62">
        <v>652</v>
      </c>
      <c r="Z45" s="54" t="s">
        <v>2193</v>
      </c>
      <c r="AA45" s="54" t="s">
        <v>4473</v>
      </c>
      <c r="AB45" s="50" t="str">
        <f t="shared" si="14"/>
        <v/>
      </c>
      <c r="AC45" s="52" t="str">
        <f t="shared" si="15"/>
        <v/>
      </c>
      <c r="AD45" s="52">
        <f t="shared" si="16"/>
        <v>0</v>
      </c>
      <c r="AE45" s="52" t="str">
        <f t="shared" si="5"/>
        <v/>
      </c>
      <c r="AF45" s="52">
        <f t="shared" si="17"/>
        <v>0</v>
      </c>
      <c r="AG45" s="52" t="b">
        <f t="shared" si="6"/>
        <v>0</v>
      </c>
      <c r="AH45" s="53" t="b">
        <f t="shared" si="7"/>
        <v>0</v>
      </c>
      <c r="AI45" s="41"/>
      <c r="AJ45" s="54" t="str">
        <f t="shared" si="8"/>
        <v/>
      </c>
      <c r="AK45" s="77" t="str">
        <f t="shared" si="18"/>
        <v/>
      </c>
    </row>
    <row r="46" spans="3:37">
      <c r="C46"/>
      <c r="D46" s="55" t="s">
        <v>2194</v>
      </c>
      <c r="E46" s="52" t="str">
        <f t="shared" si="13"/>
        <v/>
      </c>
      <c r="F46" s="54" t="str">
        <f t="shared" si="11"/>
        <v/>
      </c>
      <c r="G46" s="2"/>
      <c r="H46" s="3"/>
      <c r="I46" s="4" t="s">
        <v>13</v>
      </c>
      <c r="J46" s="4" t="s">
        <v>13</v>
      </c>
      <c r="K46" s="43" t="str">
        <f t="shared" si="19"/>
        <v>$0.00</v>
      </c>
      <c r="L46" s="44">
        <f t="shared" si="12"/>
        <v>0</v>
      </c>
      <c r="M46"/>
      <c r="X46" s="57" t="s">
        <v>5724</v>
      </c>
      <c r="Y46" s="62">
        <v>652</v>
      </c>
      <c r="Z46" s="54" t="s">
        <v>2194</v>
      </c>
      <c r="AA46" s="54" t="s">
        <v>4473</v>
      </c>
      <c r="AB46" s="50" t="str">
        <f t="shared" si="14"/>
        <v/>
      </c>
      <c r="AC46" s="52" t="str">
        <f t="shared" si="15"/>
        <v/>
      </c>
      <c r="AD46" s="52">
        <f t="shared" si="16"/>
        <v>0</v>
      </c>
      <c r="AE46" s="52" t="str">
        <f t="shared" si="5"/>
        <v/>
      </c>
      <c r="AF46" s="52">
        <f t="shared" si="17"/>
        <v>0</v>
      </c>
      <c r="AG46" s="52" t="b">
        <f t="shared" si="6"/>
        <v>0</v>
      </c>
      <c r="AH46" s="53" t="b">
        <f t="shared" si="7"/>
        <v>0</v>
      </c>
      <c r="AI46" s="41"/>
      <c r="AJ46" s="54" t="str">
        <f t="shared" si="8"/>
        <v/>
      </c>
      <c r="AK46" s="77" t="str">
        <f t="shared" si="18"/>
        <v/>
      </c>
    </row>
    <row r="47" spans="3:37">
      <c r="C47"/>
      <c r="D47" s="55" t="s">
        <v>2195</v>
      </c>
      <c r="E47" s="52" t="str">
        <f t="shared" si="13"/>
        <v/>
      </c>
      <c r="F47" s="54" t="str">
        <f t="shared" si="11"/>
        <v/>
      </c>
      <c r="G47" s="2"/>
      <c r="H47" s="3"/>
      <c r="I47" s="4" t="s">
        <v>13</v>
      </c>
      <c r="J47" s="4" t="s">
        <v>13</v>
      </c>
      <c r="K47" s="43" t="str">
        <f t="shared" si="19"/>
        <v>$0.00</v>
      </c>
      <c r="L47" s="44">
        <f t="shared" si="12"/>
        <v>0</v>
      </c>
      <c r="M47"/>
      <c r="X47" s="57" t="s">
        <v>4607</v>
      </c>
      <c r="Y47" s="62">
        <v>652</v>
      </c>
      <c r="Z47" s="54" t="s">
        <v>2195</v>
      </c>
      <c r="AA47" s="54" t="s">
        <v>4473</v>
      </c>
      <c r="AB47" s="50" t="str">
        <f t="shared" si="14"/>
        <v/>
      </c>
      <c r="AC47" s="52" t="str">
        <f t="shared" si="15"/>
        <v/>
      </c>
      <c r="AD47" s="52">
        <f t="shared" si="16"/>
        <v>0</v>
      </c>
      <c r="AE47" s="52" t="str">
        <f t="shared" si="5"/>
        <v/>
      </c>
      <c r="AF47" s="52">
        <f t="shared" si="17"/>
        <v>0</v>
      </c>
      <c r="AG47" s="52" t="b">
        <f t="shared" si="6"/>
        <v>0</v>
      </c>
      <c r="AH47" s="53" t="b">
        <f t="shared" si="7"/>
        <v>0</v>
      </c>
      <c r="AI47" s="41"/>
      <c r="AJ47" s="54" t="str">
        <f t="shared" si="8"/>
        <v/>
      </c>
      <c r="AK47" s="77" t="str">
        <f t="shared" si="18"/>
        <v/>
      </c>
    </row>
    <row r="48" spans="3:37">
      <c r="C48"/>
      <c r="D48" s="55" t="s">
        <v>2196</v>
      </c>
      <c r="E48" s="52" t="str">
        <f t="shared" si="13"/>
        <v/>
      </c>
      <c r="F48" s="54" t="str">
        <f t="shared" si="11"/>
        <v/>
      </c>
      <c r="G48" s="2"/>
      <c r="H48" s="3"/>
      <c r="I48" s="4" t="s">
        <v>13</v>
      </c>
      <c r="J48" s="4" t="s">
        <v>13</v>
      </c>
      <c r="K48" s="43" t="str">
        <f t="shared" si="19"/>
        <v>$0.00</v>
      </c>
      <c r="L48" s="44">
        <f t="shared" si="12"/>
        <v>0</v>
      </c>
      <c r="M48"/>
      <c r="X48" s="57" t="s">
        <v>824</v>
      </c>
      <c r="Y48" s="62">
        <v>652</v>
      </c>
      <c r="Z48" s="54" t="s">
        <v>2196</v>
      </c>
      <c r="AA48" s="54" t="s">
        <v>4473</v>
      </c>
      <c r="AB48" s="50" t="str">
        <f t="shared" si="14"/>
        <v/>
      </c>
      <c r="AC48" s="52" t="str">
        <f t="shared" si="15"/>
        <v/>
      </c>
      <c r="AD48" s="52">
        <f t="shared" si="16"/>
        <v>0</v>
      </c>
      <c r="AE48" s="52" t="str">
        <f t="shared" si="5"/>
        <v/>
      </c>
      <c r="AF48" s="52">
        <f t="shared" si="17"/>
        <v>0</v>
      </c>
      <c r="AG48" s="52" t="b">
        <f t="shared" si="6"/>
        <v>0</v>
      </c>
      <c r="AH48" s="53" t="b">
        <f t="shared" si="7"/>
        <v>0</v>
      </c>
      <c r="AI48" s="41"/>
      <c r="AJ48" s="54" t="str">
        <f t="shared" si="8"/>
        <v/>
      </c>
      <c r="AK48" s="77" t="str">
        <f t="shared" si="18"/>
        <v/>
      </c>
    </row>
    <row r="49" spans="3:37">
      <c r="C49"/>
      <c r="D49" s="55" t="s">
        <v>2197</v>
      </c>
      <c r="E49" s="52" t="str">
        <f t="shared" si="13"/>
        <v/>
      </c>
      <c r="F49" s="54" t="str">
        <f t="shared" si="11"/>
        <v/>
      </c>
      <c r="G49" s="2"/>
      <c r="H49" s="3"/>
      <c r="I49" s="4" t="s">
        <v>13</v>
      </c>
      <c r="J49" s="4" t="s">
        <v>13</v>
      </c>
      <c r="K49" s="43" t="str">
        <f t="shared" si="19"/>
        <v>$0.00</v>
      </c>
      <c r="L49" s="44">
        <f t="shared" si="12"/>
        <v>0</v>
      </c>
      <c r="M49"/>
      <c r="X49" s="57" t="s">
        <v>7470</v>
      </c>
      <c r="Y49" s="62">
        <v>652</v>
      </c>
      <c r="Z49" s="54" t="s">
        <v>2197</v>
      </c>
      <c r="AA49" s="54" t="s">
        <v>4473</v>
      </c>
      <c r="AB49" s="50" t="str">
        <f t="shared" si="14"/>
        <v/>
      </c>
      <c r="AC49" s="52" t="str">
        <f t="shared" si="15"/>
        <v/>
      </c>
      <c r="AD49" s="52">
        <f t="shared" si="16"/>
        <v>0</v>
      </c>
      <c r="AE49" s="52" t="str">
        <f t="shared" si="5"/>
        <v/>
      </c>
      <c r="AF49" s="52">
        <f t="shared" si="17"/>
        <v>0</v>
      </c>
      <c r="AG49" s="52" t="b">
        <f t="shared" si="6"/>
        <v>0</v>
      </c>
      <c r="AH49" s="53" t="b">
        <f t="shared" si="7"/>
        <v>0</v>
      </c>
      <c r="AI49" s="41"/>
      <c r="AJ49" s="54" t="str">
        <f t="shared" si="8"/>
        <v/>
      </c>
      <c r="AK49" s="77" t="str">
        <f t="shared" si="18"/>
        <v/>
      </c>
    </row>
    <row r="50" spans="3:37">
      <c r="C50"/>
      <c r="D50" s="55" t="s">
        <v>2198</v>
      </c>
      <c r="E50" s="52" t="str">
        <f t="shared" si="13"/>
        <v/>
      </c>
      <c r="F50" s="54" t="str">
        <f t="shared" si="11"/>
        <v/>
      </c>
      <c r="G50" s="2"/>
      <c r="H50" s="3"/>
      <c r="I50" s="4" t="s">
        <v>13</v>
      </c>
      <c r="J50" s="4" t="s">
        <v>13</v>
      </c>
      <c r="K50" s="43" t="str">
        <f t="shared" si="19"/>
        <v>$0.00</v>
      </c>
      <c r="L50" s="44">
        <f t="shared" si="12"/>
        <v>0</v>
      </c>
      <c r="M50"/>
      <c r="X50" s="57" t="s">
        <v>7471</v>
      </c>
      <c r="Y50" s="62">
        <v>685</v>
      </c>
      <c r="Z50" s="54" t="s">
        <v>2198</v>
      </c>
      <c r="AA50" s="54" t="s">
        <v>4473</v>
      </c>
      <c r="AB50" s="50" t="str">
        <f t="shared" si="14"/>
        <v/>
      </c>
      <c r="AC50" s="52" t="str">
        <f t="shared" si="15"/>
        <v/>
      </c>
      <c r="AD50" s="52">
        <f t="shared" si="16"/>
        <v>0</v>
      </c>
      <c r="AE50" s="52" t="str">
        <f t="shared" si="5"/>
        <v/>
      </c>
      <c r="AF50" s="52">
        <f t="shared" si="17"/>
        <v>0</v>
      </c>
      <c r="AG50" s="52" t="b">
        <f t="shared" si="6"/>
        <v>0</v>
      </c>
      <c r="AH50" s="53" t="b">
        <f t="shared" si="7"/>
        <v>0</v>
      </c>
      <c r="AI50" s="41"/>
      <c r="AJ50" s="54" t="str">
        <f t="shared" si="8"/>
        <v/>
      </c>
      <c r="AK50" s="77" t="str">
        <f t="shared" si="18"/>
        <v/>
      </c>
    </row>
    <row r="51" spans="3:37">
      <c r="C51"/>
      <c r="D51" s="55" t="s">
        <v>2199</v>
      </c>
      <c r="E51" s="52" t="str">
        <f t="shared" si="13"/>
        <v/>
      </c>
      <c r="F51" s="54" t="str">
        <f t="shared" si="11"/>
        <v/>
      </c>
      <c r="G51" s="2"/>
      <c r="H51" s="3"/>
      <c r="I51" s="4" t="s">
        <v>13</v>
      </c>
      <c r="J51" s="4" t="s">
        <v>13</v>
      </c>
      <c r="K51" s="43" t="str">
        <f t="shared" si="19"/>
        <v>$0.00</v>
      </c>
      <c r="L51" s="44">
        <f t="shared" si="12"/>
        <v>0</v>
      </c>
      <c r="M51"/>
      <c r="X51" s="57" t="s">
        <v>7472</v>
      </c>
      <c r="Y51" s="62">
        <v>685</v>
      </c>
      <c r="Z51" s="54" t="s">
        <v>2199</v>
      </c>
      <c r="AA51" s="54" t="s">
        <v>4473</v>
      </c>
      <c r="AB51" s="50" t="str">
        <f t="shared" si="14"/>
        <v/>
      </c>
      <c r="AC51" s="52" t="str">
        <f t="shared" si="15"/>
        <v/>
      </c>
      <c r="AD51" s="52">
        <f t="shared" si="16"/>
        <v>0</v>
      </c>
      <c r="AE51" s="52" t="str">
        <f t="shared" si="5"/>
        <v/>
      </c>
      <c r="AF51" s="52">
        <f t="shared" si="17"/>
        <v>0</v>
      </c>
      <c r="AG51" s="52" t="b">
        <f t="shared" si="6"/>
        <v>0</v>
      </c>
      <c r="AH51" s="53" t="b">
        <f t="shared" si="7"/>
        <v>0</v>
      </c>
      <c r="AI51" s="41"/>
      <c r="AJ51" s="54" t="str">
        <f t="shared" si="8"/>
        <v/>
      </c>
      <c r="AK51" s="77" t="str">
        <f t="shared" si="18"/>
        <v/>
      </c>
    </row>
    <row r="52" spans="3:37">
      <c r="C52"/>
      <c r="D52" s="55" t="s">
        <v>2108</v>
      </c>
      <c r="E52" s="52" t="str">
        <f t="shared" si="13"/>
        <v/>
      </c>
      <c r="F52" s="54" t="str">
        <f t="shared" si="11"/>
        <v/>
      </c>
      <c r="G52" s="2"/>
      <c r="H52" s="3"/>
      <c r="I52" s="4" t="s">
        <v>13</v>
      </c>
      <c r="J52" s="4" t="s">
        <v>13</v>
      </c>
      <c r="K52" s="43" t="str">
        <f t="shared" si="19"/>
        <v>$0.00</v>
      </c>
      <c r="L52" s="44">
        <f t="shared" si="12"/>
        <v>0</v>
      </c>
      <c r="M52"/>
      <c r="X52" s="57" t="s">
        <v>377</v>
      </c>
      <c r="Y52" s="62">
        <v>561</v>
      </c>
      <c r="Z52" s="54" t="s">
        <v>2108</v>
      </c>
      <c r="AA52" s="54" t="s">
        <v>4472</v>
      </c>
      <c r="AB52" s="50" t="str">
        <f t="shared" si="14"/>
        <v/>
      </c>
      <c r="AC52" s="52" t="str">
        <f t="shared" si="15"/>
        <v/>
      </c>
      <c r="AD52" s="52">
        <f t="shared" si="16"/>
        <v>0</v>
      </c>
      <c r="AE52" s="52" t="str">
        <f t="shared" si="5"/>
        <v/>
      </c>
      <c r="AF52" s="52">
        <f t="shared" si="17"/>
        <v>0</v>
      </c>
      <c r="AG52" s="52" t="b">
        <f t="shared" si="6"/>
        <v>0</v>
      </c>
      <c r="AH52" s="53" t="b">
        <f t="shared" si="7"/>
        <v>0</v>
      </c>
      <c r="AI52" s="41"/>
      <c r="AJ52" s="54" t="str">
        <f t="shared" si="8"/>
        <v/>
      </c>
      <c r="AK52" s="77" t="str">
        <f t="shared" si="18"/>
        <v/>
      </c>
    </row>
    <row r="53" spans="3:37">
      <c r="C53"/>
      <c r="D53" s="55" t="s">
        <v>2097</v>
      </c>
      <c r="E53" s="52" t="str">
        <f t="shared" si="13"/>
        <v/>
      </c>
      <c r="F53" s="54" t="str">
        <f t="shared" si="11"/>
        <v/>
      </c>
      <c r="G53" s="2"/>
      <c r="H53" s="3"/>
      <c r="I53" s="4" t="s">
        <v>13</v>
      </c>
      <c r="J53" s="4" t="s">
        <v>13</v>
      </c>
      <c r="K53" s="43" t="str">
        <f t="shared" si="19"/>
        <v>$0.00</v>
      </c>
      <c r="L53" s="44">
        <f t="shared" si="12"/>
        <v>0</v>
      </c>
      <c r="M53"/>
      <c r="X53" s="57" t="s">
        <v>378</v>
      </c>
      <c r="Y53" s="62">
        <v>561</v>
      </c>
      <c r="Z53" s="54" t="s">
        <v>2097</v>
      </c>
      <c r="AA53" s="54" t="s">
        <v>4472</v>
      </c>
      <c r="AB53" s="50" t="str">
        <f t="shared" si="14"/>
        <v/>
      </c>
      <c r="AC53" s="52" t="str">
        <f t="shared" si="15"/>
        <v/>
      </c>
      <c r="AD53" s="52">
        <f t="shared" si="16"/>
        <v>0</v>
      </c>
      <c r="AE53" s="52" t="str">
        <f t="shared" ref="AE53:AE68" si="20">IF(AD53="Catalina","-C",IF(AD53="Hatteras","-H",IF(AD53="Maui","-M","")))</f>
        <v/>
      </c>
      <c r="AF53" s="52">
        <f t="shared" si="17"/>
        <v>0</v>
      </c>
      <c r="AG53" s="52" t="b">
        <f t="shared" si="6"/>
        <v>0</v>
      </c>
      <c r="AH53" s="53" t="b">
        <f t="shared" si="7"/>
        <v>0</v>
      </c>
      <c r="AI53" s="41"/>
      <c r="AJ53" s="54" t="str">
        <f t="shared" si="8"/>
        <v/>
      </c>
      <c r="AK53" s="77" t="str">
        <f t="shared" si="18"/>
        <v/>
      </c>
    </row>
    <row r="54" spans="3:37">
      <c r="C54"/>
      <c r="D54" s="55" t="s">
        <v>2109</v>
      </c>
      <c r="E54" s="52" t="str">
        <f t="shared" si="13"/>
        <v/>
      </c>
      <c r="F54" s="54" t="str">
        <f t="shared" si="11"/>
        <v/>
      </c>
      <c r="G54" s="2"/>
      <c r="H54" s="3"/>
      <c r="I54" s="4" t="s">
        <v>13</v>
      </c>
      <c r="J54" s="4" t="s">
        <v>13</v>
      </c>
      <c r="K54" s="43" t="str">
        <f t="shared" si="19"/>
        <v>$0.00</v>
      </c>
      <c r="L54" s="44">
        <f t="shared" si="12"/>
        <v>0</v>
      </c>
      <c r="M54"/>
      <c r="X54" s="57" t="s">
        <v>5485</v>
      </c>
      <c r="Y54" s="62">
        <v>561</v>
      </c>
      <c r="Z54" s="54" t="s">
        <v>2109</v>
      </c>
      <c r="AA54" s="54" t="s">
        <v>4472</v>
      </c>
      <c r="AB54" s="50" t="str">
        <f t="shared" si="14"/>
        <v/>
      </c>
      <c r="AC54" s="52" t="str">
        <f t="shared" si="15"/>
        <v/>
      </c>
      <c r="AD54" s="52">
        <f t="shared" si="16"/>
        <v>0</v>
      </c>
      <c r="AE54" s="52" t="str">
        <f t="shared" si="20"/>
        <v/>
      </c>
      <c r="AF54" s="52">
        <f t="shared" si="17"/>
        <v>0</v>
      </c>
      <c r="AG54" s="52" t="b">
        <f t="shared" si="6"/>
        <v>0</v>
      </c>
      <c r="AH54" s="53" t="b">
        <f t="shared" si="7"/>
        <v>0</v>
      </c>
      <c r="AI54" s="41"/>
      <c r="AJ54" s="54" t="str">
        <f t="shared" si="8"/>
        <v/>
      </c>
      <c r="AK54" s="77" t="str">
        <f t="shared" si="18"/>
        <v/>
      </c>
    </row>
    <row r="55" spans="3:37">
      <c r="C55"/>
      <c r="D55" s="55" t="s">
        <v>2110</v>
      </c>
      <c r="E55" s="52" t="str">
        <f t="shared" si="13"/>
        <v/>
      </c>
      <c r="F55" s="54" t="str">
        <f t="shared" si="11"/>
        <v/>
      </c>
      <c r="G55" s="2"/>
      <c r="H55" s="3"/>
      <c r="I55" s="4" t="s">
        <v>13</v>
      </c>
      <c r="J55" s="4" t="s">
        <v>13</v>
      </c>
      <c r="K55" s="43" t="str">
        <f t="shared" si="19"/>
        <v>$0.00</v>
      </c>
      <c r="L55" s="44">
        <f t="shared" si="12"/>
        <v>0</v>
      </c>
      <c r="M55"/>
      <c r="X55" s="57" t="s">
        <v>379</v>
      </c>
      <c r="Y55" s="62">
        <v>561</v>
      </c>
      <c r="Z55" s="54" t="s">
        <v>2110</v>
      </c>
      <c r="AA55" s="54" t="s">
        <v>4472</v>
      </c>
      <c r="AB55" s="50" t="str">
        <f t="shared" si="14"/>
        <v/>
      </c>
      <c r="AC55" s="52" t="str">
        <f t="shared" si="15"/>
        <v/>
      </c>
      <c r="AD55" s="52">
        <f t="shared" si="16"/>
        <v>0</v>
      </c>
      <c r="AE55" s="52" t="str">
        <f t="shared" si="20"/>
        <v/>
      </c>
      <c r="AF55" s="52">
        <f t="shared" si="17"/>
        <v>0</v>
      </c>
      <c r="AG55" s="52" t="b">
        <f t="shared" si="6"/>
        <v>0</v>
      </c>
      <c r="AH55" s="53" t="b">
        <f t="shared" si="7"/>
        <v>0</v>
      </c>
      <c r="AI55" s="41"/>
      <c r="AJ55" s="54" t="str">
        <f t="shared" si="8"/>
        <v/>
      </c>
      <c r="AK55" s="77" t="str">
        <f t="shared" si="18"/>
        <v/>
      </c>
    </row>
    <row r="56" spans="3:37">
      <c r="C56"/>
      <c r="D56" s="55" t="s">
        <v>2111</v>
      </c>
      <c r="E56" s="52" t="str">
        <f t="shared" si="13"/>
        <v/>
      </c>
      <c r="F56" s="54" t="str">
        <f t="shared" si="11"/>
        <v/>
      </c>
      <c r="G56" s="2"/>
      <c r="H56" s="3"/>
      <c r="I56" s="4" t="s">
        <v>13</v>
      </c>
      <c r="J56" s="4" t="s">
        <v>13</v>
      </c>
      <c r="K56" s="43" t="str">
        <f t="shared" si="19"/>
        <v>$0.00</v>
      </c>
      <c r="L56" s="44">
        <f t="shared" si="12"/>
        <v>0</v>
      </c>
      <c r="M56"/>
      <c r="X56" s="57" t="s">
        <v>4608</v>
      </c>
      <c r="Y56" s="62">
        <v>652</v>
      </c>
      <c r="Z56" s="54" t="s">
        <v>2111</v>
      </c>
      <c r="AA56" s="54" t="s">
        <v>4472</v>
      </c>
      <c r="AB56" s="50" t="str">
        <f t="shared" si="14"/>
        <v/>
      </c>
      <c r="AC56" s="52" t="str">
        <f t="shared" si="15"/>
        <v/>
      </c>
      <c r="AD56" s="52">
        <f t="shared" si="16"/>
        <v>0</v>
      </c>
      <c r="AE56" s="52" t="str">
        <f t="shared" si="20"/>
        <v/>
      </c>
      <c r="AF56" s="52">
        <f t="shared" si="17"/>
        <v>0</v>
      </c>
      <c r="AG56" s="52" t="b">
        <f t="shared" si="6"/>
        <v>0</v>
      </c>
      <c r="AH56" s="53" t="b">
        <f t="shared" si="7"/>
        <v>0</v>
      </c>
      <c r="AI56" s="41"/>
      <c r="AJ56" s="54" t="str">
        <f t="shared" si="8"/>
        <v/>
      </c>
      <c r="AK56" s="77" t="str">
        <f t="shared" si="18"/>
        <v/>
      </c>
    </row>
    <row r="57" spans="3:37">
      <c r="C57"/>
      <c r="D57" s="55" t="s">
        <v>2112</v>
      </c>
      <c r="E57" s="52" t="str">
        <f t="shared" si="13"/>
        <v/>
      </c>
      <c r="F57" s="54" t="str">
        <f t="shared" si="11"/>
        <v/>
      </c>
      <c r="G57" s="2"/>
      <c r="H57" s="3"/>
      <c r="I57" s="4" t="s">
        <v>13</v>
      </c>
      <c r="J57" s="4" t="s">
        <v>13</v>
      </c>
      <c r="K57" s="43" t="str">
        <f t="shared" si="19"/>
        <v>$0.00</v>
      </c>
      <c r="L57" s="44">
        <f t="shared" si="12"/>
        <v>0</v>
      </c>
      <c r="M57"/>
      <c r="X57" s="57" t="s">
        <v>828</v>
      </c>
      <c r="Y57" s="62">
        <v>652</v>
      </c>
      <c r="Z57" s="54" t="s">
        <v>2112</v>
      </c>
      <c r="AA57" s="54" t="s">
        <v>4472</v>
      </c>
      <c r="AB57" s="50" t="str">
        <f t="shared" si="14"/>
        <v/>
      </c>
      <c r="AC57" s="52" t="str">
        <f t="shared" si="15"/>
        <v/>
      </c>
      <c r="AD57" s="52">
        <f t="shared" si="16"/>
        <v>0</v>
      </c>
      <c r="AE57" s="52" t="str">
        <f t="shared" si="20"/>
        <v/>
      </c>
      <c r="AF57" s="52">
        <f t="shared" si="17"/>
        <v>0</v>
      </c>
      <c r="AG57" s="52" t="b">
        <f t="shared" si="6"/>
        <v>0</v>
      </c>
      <c r="AH57" s="53" t="b">
        <f t="shared" si="7"/>
        <v>0</v>
      </c>
      <c r="AI57" s="41"/>
      <c r="AJ57" s="54" t="str">
        <f t="shared" si="8"/>
        <v/>
      </c>
      <c r="AK57" s="77" t="str">
        <f t="shared" si="18"/>
        <v/>
      </c>
    </row>
    <row r="58" spans="3:37">
      <c r="C58"/>
      <c r="D58" s="55" t="s">
        <v>2113</v>
      </c>
      <c r="E58" s="52" t="str">
        <f t="shared" si="13"/>
        <v/>
      </c>
      <c r="F58" s="54" t="str">
        <f t="shared" si="11"/>
        <v/>
      </c>
      <c r="G58" s="2"/>
      <c r="H58" s="3"/>
      <c r="I58" s="4" t="s">
        <v>13</v>
      </c>
      <c r="J58" s="4" t="s">
        <v>13</v>
      </c>
      <c r="K58" s="43" t="str">
        <f t="shared" si="19"/>
        <v>$0.00</v>
      </c>
      <c r="L58" s="44">
        <f t="shared" si="12"/>
        <v>0</v>
      </c>
      <c r="M58"/>
      <c r="X58" s="57" t="s">
        <v>829</v>
      </c>
      <c r="Y58" s="62">
        <v>718</v>
      </c>
      <c r="Z58" s="54" t="s">
        <v>2113</v>
      </c>
      <c r="AA58" s="54" t="s">
        <v>4472</v>
      </c>
      <c r="AB58" s="50" t="str">
        <f t="shared" si="14"/>
        <v/>
      </c>
      <c r="AC58" s="52" t="str">
        <f t="shared" si="15"/>
        <v/>
      </c>
      <c r="AD58" s="52">
        <f t="shared" si="16"/>
        <v>0</v>
      </c>
      <c r="AE58" s="52" t="str">
        <f t="shared" si="20"/>
        <v/>
      </c>
      <c r="AF58" s="52">
        <f t="shared" si="17"/>
        <v>0</v>
      </c>
      <c r="AG58" s="52" t="b">
        <f t="shared" si="6"/>
        <v>0</v>
      </c>
      <c r="AH58" s="53" t="b">
        <f t="shared" si="7"/>
        <v>0</v>
      </c>
      <c r="AI58" s="41"/>
      <c r="AJ58" s="54" t="str">
        <f t="shared" si="8"/>
        <v/>
      </c>
      <c r="AK58" s="77" t="str">
        <f t="shared" si="18"/>
        <v/>
      </c>
    </row>
    <row r="59" spans="3:37">
      <c r="C59"/>
      <c r="D59" s="55" t="s">
        <v>2114</v>
      </c>
      <c r="E59" s="52" t="str">
        <f t="shared" si="13"/>
        <v/>
      </c>
      <c r="F59" s="54" t="str">
        <f t="shared" si="11"/>
        <v/>
      </c>
      <c r="G59" s="2"/>
      <c r="H59" s="3"/>
      <c r="I59" s="4" t="s">
        <v>13</v>
      </c>
      <c r="J59" s="4" t="s">
        <v>13</v>
      </c>
      <c r="K59" s="43" t="str">
        <f t="shared" si="19"/>
        <v>$0.00</v>
      </c>
      <c r="L59" s="44">
        <f t="shared" si="12"/>
        <v>0</v>
      </c>
      <c r="M59"/>
      <c r="X59" s="57" t="s">
        <v>830</v>
      </c>
      <c r="Y59" s="62">
        <v>718</v>
      </c>
      <c r="Z59" s="54" t="s">
        <v>2114</v>
      </c>
      <c r="AA59" s="54" t="s">
        <v>4472</v>
      </c>
      <c r="AB59" s="50" t="str">
        <f t="shared" si="14"/>
        <v/>
      </c>
      <c r="AC59" s="52" t="str">
        <f t="shared" si="15"/>
        <v/>
      </c>
      <c r="AD59" s="52">
        <f t="shared" si="16"/>
        <v>0</v>
      </c>
      <c r="AE59" s="52" t="str">
        <f t="shared" si="20"/>
        <v/>
      </c>
      <c r="AF59" s="52">
        <f t="shared" si="17"/>
        <v>0</v>
      </c>
      <c r="AG59" s="52" t="b">
        <f t="shared" si="6"/>
        <v>0</v>
      </c>
      <c r="AH59" s="53" t="b">
        <f t="shared" si="7"/>
        <v>0</v>
      </c>
      <c r="AI59" s="41"/>
      <c r="AJ59" s="54" t="str">
        <f t="shared" si="8"/>
        <v/>
      </c>
      <c r="AK59" s="77" t="str">
        <f t="shared" si="18"/>
        <v/>
      </c>
    </row>
    <row r="60" spans="3:37">
      <c r="C60"/>
      <c r="D60" s="55" t="s">
        <v>2115</v>
      </c>
      <c r="E60" s="52" t="str">
        <f t="shared" si="13"/>
        <v/>
      </c>
      <c r="F60" s="54" t="str">
        <f t="shared" si="11"/>
        <v/>
      </c>
      <c r="G60" s="2"/>
      <c r="H60" s="3"/>
      <c r="I60" s="4" t="s">
        <v>13</v>
      </c>
      <c r="J60" s="4" t="s">
        <v>13</v>
      </c>
      <c r="K60" s="43" t="str">
        <f t="shared" si="19"/>
        <v>$0.00</v>
      </c>
      <c r="L60" s="44">
        <f t="shared" si="12"/>
        <v>0</v>
      </c>
      <c r="M60"/>
      <c r="X60" s="57" t="s">
        <v>5725</v>
      </c>
      <c r="Y60" s="62">
        <v>718</v>
      </c>
      <c r="Z60" s="54" t="s">
        <v>2115</v>
      </c>
      <c r="AA60" s="54" t="s">
        <v>4472</v>
      </c>
      <c r="AB60" s="50" t="str">
        <f t="shared" si="14"/>
        <v/>
      </c>
      <c r="AC60" s="52" t="str">
        <f t="shared" si="15"/>
        <v/>
      </c>
      <c r="AD60" s="52">
        <f t="shared" si="16"/>
        <v>0</v>
      </c>
      <c r="AE60" s="52" t="str">
        <f t="shared" si="20"/>
        <v/>
      </c>
      <c r="AF60" s="52">
        <f t="shared" si="17"/>
        <v>0</v>
      </c>
      <c r="AG60" s="52" t="b">
        <f t="shared" si="6"/>
        <v>0</v>
      </c>
      <c r="AH60" s="53" t="b">
        <f t="shared" si="7"/>
        <v>0</v>
      </c>
      <c r="AI60" s="41"/>
      <c r="AJ60" s="54" t="str">
        <f t="shared" si="8"/>
        <v/>
      </c>
      <c r="AK60" s="77" t="str">
        <f t="shared" si="18"/>
        <v/>
      </c>
    </row>
    <row r="61" spans="3:37">
      <c r="C61"/>
      <c r="D61" s="55" t="s">
        <v>2116</v>
      </c>
      <c r="E61" s="52" t="str">
        <f t="shared" si="13"/>
        <v/>
      </c>
      <c r="F61" s="54" t="str">
        <f t="shared" si="11"/>
        <v/>
      </c>
      <c r="G61" s="2"/>
      <c r="H61" s="3"/>
      <c r="I61" s="4" t="s">
        <v>13</v>
      </c>
      <c r="J61" s="4" t="s">
        <v>13</v>
      </c>
      <c r="K61" s="43" t="str">
        <f t="shared" si="19"/>
        <v>$0.00</v>
      </c>
      <c r="L61" s="44">
        <f t="shared" ref="L61:L75" si="21">IF(K61="Expired!","Expired!",K61*G61)</f>
        <v>0</v>
      </c>
      <c r="M61"/>
      <c r="X61" s="57" t="s">
        <v>4609</v>
      </c>
      <c r="Y61" s="62">
        <v>718</v>
      </c>
      <c r="Z61" s="54" t="s">
        <v>2116</v>
      </c>
      <c r="AA61" s="54" t="s">
        <v>4472</v>
      </c>
      <c r="AB61" s="50" t="str">
        <f t="shared" si="14"/>
        <v/>
      </c>
      <c r="AC61" s="52" t="str">
        <f t="shared" si="15"/>
        <v/>
      </c>
      <c r="AD61" s="52">
        <f t="shared" si="16"/>
        <v>0</v>
      </c>
      <c r="AE61" s="52" t="str">
        <f t="shared" si="20"/>
        <v/>
      </c>
      <c r="AF61" s="52">
        <f t="shared" si="17"/>
        <v>0</v>
      </c>
      <c r="AG61" s="52" t="b">
        <f t="shared" si="6"/>
        <v>0</v>
      </c>
      <c r="AH61" s="53" t="b">
        <f t="shared" si="7"/>
        <v>0</v>
      </c>
      <c r="AI61" s="41"/>
      <c r="AJ61" s="54" t="str">
        <f t="shared" si="8"/>
        <v/>
      </c>
      <c r="AK61" s="77" t="str">
        <f t="shared" si="18"/>
        <v/>
      </c>
    </row>
    <row r="62" spans="3:37">
      <c r="C62"/>
      <c r="D62" s="55" t="s">
        <v>2117</v>
      </c>
      <c r="E62" s="52" t="str">
        <f t="shared" si="13"/>
        <v/>
      </c>
      <c r="F62" s="54" t="str">
        <f t="shared" si="11"/>
        <v/>
      </c>
      <c r="G62" s="2"/>
      <c r="H62" s="3"/>
      <c r="I62" s="4" t="s">
        <v>13</v>
      </c>
      <c r="J62" s="4" t="s">
        <v>13</v>
      </c>
      <c r="K62" s="43" t="str">
        <f t="shared" si="19"/>
        <v>$0.00</v>
      </c>
      <c r="L62" s="44">
        <f t="shared" si="21"/>
        <v>0</v>
      </c>
      <c r="M62"/>
      <c r="X62" s="57" t="s">
        <v>832</v>
      </c>
      <c r="Y62" s="62">
        <v>718</v>
      </c>
      <c r="Z62" s="54" t="s">
        <v>2117</v>
      </c>
      <c r="AA62" s="54" t="s">
        <v>4472</v>
      </c>
      <c r="AB62" s="50" t="str">
        <f t="shared" si="14"/>
        <v/>
      </c>
      <c r="AC62" s="52" t="str">
        <f t="shared" si="15"/>
        <v/>
      </c>
      <c r="AD62" s="52">
        <f t="shared" si="16"/>
        <v>0</v>
      </c>
      <c r="AE62" s="52" t="str">
        <f t="shared" si="20"/>
        <v/>
      </c>
      <c r="AF62" s="52">
        <f t="shared" si="17"/>
        <v>0</v>
      </c>
      <c r="AG62" s="52" t="b">
        <f t="shared" si="6"/>
        <v>0</v>
      </c>
      <c r="AH62" s="53" t="b">
        <f t="shared" si="7"/>
        <v>0</v>
      </c>
      <c r="AI62" s="41"/>
      <c r="AJ62" s="54" t="str">
        <f t="shared" si="8"/>
        <v/>
      </c>
      <c r="AK62" s="77" t="str">
        <f t="shared" si="18"/>
        <v/>
      </c>
    </row>
    <row r="63" spans="3:37">
      <c r="C63" s="32"/>
      <c r="D63" s="55" t="s">
        <v>2118</v>
      </c>
      <c r="E63" s="52" t="str">
        <f t="shared" si="13"/>
        <v/>
      </c>
      <c r="F63" s="54" t="str">
        <f t="shared" si="11"/>
        <v/>
      </c>
      <c r="G63" s="2"/>
      <c r="H63" s="3"/>
      <c r="I63" s="4" t="s">
        <v>13</v>
      </c>
      <c r="J63" s="4" t="s">
        <v>13</v>
      </c>
      <c r="K63" s="43" t="str">
        <f t="shared" si="19"/>
        <v>$0.00</v>
      </c>
      <c r="L63" s="44">
        <f t="shared" si="21"/>
        <v>0</v>
      </c>
      <c r="M63" s="32"/>
      <c r="X63" s="57" t="s">
        <v>7473</v>
      </c>
      <c r="Y63" s="62">
        <v>718</v>
      </c>
      <c r="Z63" s="54" t="s">
        <v>2118</v>
      </c>
      <c r="AA63" s="54" t="s">
        <v>4472</v>
      </c>
      <c r="AB63" s="50" t="str">
        <f t="shared" si="14"/>
        <v/>
      </c>
      <c r="AC63" s="52" t="str">
        <f t="shared" si="15"/>
        <v/>
      </c>
      <c r="AD63" s="52">
        <f t="shared" si="16"/>
        <v>0</v>
      </c>
      <c r="AE63" s="52" t="str">
        <f t="shared" si="20"/>
        <v/>
      </c>
      <c r="AF63" s="52">
        <f t="shared" si="17"/>
        <v>0</v>
      </c>
      <c r="AG63" s="52" t="b">
        <f t="shared" si="6"/>
        <v>0</v>
      </c>
      <c r="AH63" s="53" t="b">
        <f t="shared" si="7"/>
        <v>0</v>
      </c>
      <c r="AI63" s="41"/>
      <c r="AJ63" s="54" t="str">
        <f t="shared" si="8"/>
        <v/>
      </c>
      <c r="AK63" s="77" t="str">
        <f t="shared" si="18"/>
        <v/>
      </c>
    </row>
    <row r="64" spans="3:37">
      <c r="C64" s="32"/>
      <c r="D64" s="55" t="s">
        <v>2119</v>
      </c>
      <c r="E64" s="52" t="str">
        <f t="shared" si="13"/>
        <v/>
      </c>
      <c r="F64" s="54" t="str">
        <f t="shared" si="11"/>
        <v/>
      </c>
      <c r="G64" s="2"/>
      <c r="H64" s="3"/>
      <c r="I64" s="4" t="s">
        <v>13</v>
      </c>
      <c r="J64" s="4" t="s">
        <v>13</v>
      </c>
      <c r="K64" s="43" t="str">
        <f t="shared" si="19"/>
        <v>$0.00</v>
      </c>
      <c r="L64" s="44">
        <f t="shared" si="21"/>
        <v>0</v>
      </c>
      <c r="M64" s="32"/>
      <c r="X64" s="57" t="s">
        <v>7474</v>
      </c>
      <c r="Y64" s="62">
        <v>754</v>
      </c>
      <c r="Z64" s="54" t="s">
        <v>2119</v>
      </c>
      <c r="AA64" s="54" t="s">
        <v>4472</v>
      </c>
      <c r="AB64" s="50" t="str">
        <f t="shared" si="14"/>
        <v/>
      </c>
      <c r="AC64" s="52" t="str">
        <f t="shared" si="15"/>
        <v/>
      </c>
      <c r="AD64" s="52">
        <f t="shared" si="16"/>
        <v>0</v>
      </c>
      <c r="AE64" s="52" t="str">
        <f t="shared" si="20"/>
        <v/>
      </c>
      <c r="AF64" s="52">
        <f t="shared" si="17"/>
        <v>0</v>
      </c>
      <c r="AG64" s="52" t="b">
        <f t="shared" si="6"/>
        <v>0</v>
      </c>
      <c r="AH64" s="53" t="b">
        <f t="shared" si="7"/>
        <v>0</v>
      </c>
      <c r="AI64" s="41"/>
      <c r="AJ64" s="54" t="str">
        <f t="shared" si="8"/>
        <v/>
      </c>
      <c r="AK64" s="77" t="str">
        <f t="shared" si="18"/>
        <v/>
      </c>
    </row>
    <row r="65" spans="3:37">
      <c r="C65" s="32"/>
      <c r="D65" s="55" t="s">
        <v>2120</v>
      </c>
      <c r="E65" s="52" t="str">
        <f t="shared" si="13"/>
        <v/>
      </c>
      <c r="F65" s="54" t="str">
        <f t="shared" si="11"/>
        <v/>
      </c>
      <c r="G65" s="2"/>
      <c r="H65" s="3"/>
      <c r="I65" s="4" t="s">
        <v>13</v>
      </c>
      <c r="J65" s="4" t="s">
        <v>13</v>
      </c>
      <c r="K65" s="43" t="str">
        <f t="shared" si="19"/>
        <v>$0.00</v>
      </c>
      <c r="L65" s="44">
        <f t="shared" si="21"/>
        <v>0</v>
      </c>
      <c r="M65" s="32"/>
      <c r="X65" s="57" t="s">
        <v>7475</v>
      </c>
      <c r="Y65" s="62">
        <v>754</v>
      </c>
      <c r="Z65" s="54" t="s">
        <v>2120</v>
      </c>
      <c r="AA65" s="54" t="s">
        <v>4472</v>
      </c>
      <c r="AB65" s="50" t="str">
        <f t="shared" si="14"/>
        <v/>
      </c>
      <c r="AC65" s="52" t="str">
        <f t="shared" si="15"/>
        <v/>
      </c>
      <c r="AD65" s="52">
        <f t="shared" si="16"/>
        <v>0</v>
      </c>
      <c r="AE65" s="52" t="str">
        <f t="shared" si="20"/>
        <v/>
      </c>
      <c r="AF65" s="52">
        <f t="shared" si="17"/>
        <v>0</v>
      </c>
      <c r="AG65" s="52" t="b">
        <f t="shared" si="6"/>
        <v>0</v>
      </c>
      <c r="AH65" s="53" t="b">
        <f t="shared" si="7"/>
        <v>0</v>
      </c>
      <c r="AI65" s="41"/>
      <c r="AJ65" s="54" t="str">
        <f t="shared" si="8"/>
        <v/>
      </c>
      <c r="AK65" s="77" t="str">
        <f t="shared" si="18"/>
        <v/>
      </c>
    </row>
    <row r="66" spans="3:37">
      <c r="C66" s="32"/>
      <c r="D66" s="55" t="s">
        <v>2121</v>
      </c>
      <c r="E66" s="52" t="str">
        <f t="shared" si="13"/>
        <v/>
      </c>
      <c r="F66" s="54" t="str">
        <f t="shared" si="11"/>
        <v/>
      </c>
      <c r="G66" s="2"/>
      <c r="H66" s="3"/>
      <c r="I66" s="4" t="s">
        <v>13</v>
      </c>
      <c r="J66" s="4" t="s">
        <v>13</v>
      </c>
      <c r="K66" s="43" t="str">
        <f t="shared" si="19"/>
        <v>$0.00</v>
      </c>
      <c r="L66" s="44">
        <f t="shared" si="21"/>
        <v>0</v>
      </c>
      <c r="M66" s="32"/>
      <c r="X66" s="57" t="s">
        <v>380</v>
      </c>
      <c r="Y66" s="62">
        <v>609</v>
      </c>
      <c r="Z66" s="54" t="s">
        <v>2121</v>
      </c>
      <c r="AA66" s="54" t="s">
        <v>4472</v>
      </c>
      <c r="AB66" s="50" t="str">
        <f t="shared" si="14"/>
        <v/>
      </c>
      <c r="AC66" s="52" t="str">
        <f t="shared" si="15"/>
        <v/>
      </c>
      <c r="AD66" s="52">
        <f t="shared" si="16"/>
        <v>0</v>
      </c>
      <c r="AE66" s="52" t="str">
        <f t="shared" si="20"/>
        <v/>
      </c>
      <c r="AF66" s="52">
        <f t="shared" si="17"/>
        <v>0</v>
      </c>
      <c r="AG66" s="52" t="b">
        <f t="shared" si="6"/>
        <v>0</v>
      </c>
      <c r="AH66" s="53" t="b">
        <f t="shared" si="7"/>
        <v>0</v>
      </c>
      <c r="AI66" s="41"/>
      <c r="AJ66" s="54" t="str">
        <f t="shared" si="8"/>
        <v/>
      </c>
      <c r="AK66" s="77" t="str">
        <f t="shared" si="18"/>
        <v/>
      </c>
    </row>
    <row r="67" spans="3:37">
      <c r="C67" s="32"/>
      <c r="D67" s="55" t="s">
        <v>2122</v>
      </c>
      <c r="E67" s="52" t="str">
        <f t="shared" si="13"/>
        <v/>
      </c>
      <c r="F67" s="54" t="str">
        <f t="shared" si="11"/>
        <v/>
      </c>
      <c r="G67" s="2"/>
      <c r="H67" s="3"/>
      <c r="I67" s="4" t="s">
        <v>13</v>
      </c>
      <c r="J67" s="4" t="s">
        <v>13</v>
      </c>
      <c r="K67" s="43" t="str">
        <f t="shared" si="19"/>
        <v>$0.00</v>
      </c>
      <c r="L67" s="44">
        <f t="shared" si="21"/>
        <v>0</v>
      </c>
      <c r="M67" s="32"/>
      <c r="X67" s="57" t="s">
        <v>381</v>
      </c>
      <c r="Y67" s="62">
        <v>609</v>
      </c>
      <c r="Z67" s="54" t="s">
        <v>2122</v>
      </c>
      <c r="AA67" s="54" t="s">
        <v>4472</v>
      </c>
      <c r="AB67" s="50" t="str">
        <f t="shared" ref="AB67:AB98" si="22">UPPER(H73)</f>
        <v/>
      </c>
      <c r="AC67" s="52" t="str">
        <f t="shared" ref="AC67:AC98" si="23">IFERROR(VLOOKUP(AB67,Z:AA,2,FALSE),"")</f>
        <v/>
      </c>
      <c r="AD67" s="52">
        <f t="shared" ref="AD67:AD98" si="24">IF(OR(I73="Select Here",I73=""),$H$3,I73)</f>
        <v>0</v>
      </c>
      <c r="AE67" s="52" t="str">
        <f t="shared" si="20"/>
        <v/>
      </c>
      <c r="AF67" s="52">
        <f t="shared" ref="AF67:AF98" si="25">IF(OR(J73="Select Here",J73=""),$H$4,J73)</f>
        <v>0</v>
      </c>
      <c r="AG67" s="52" t="b">
        <f t="shared" si="6"/>
        <v>0</v>
      </c>
      <c r="AH67" s="53" t="b">
        <f t="shared" si="7"/>
        <v>0</v>
      </c>
      <c r="AI67" s="41"/>
      <c r="AJ67" s="54" t="str">
        <f t="shared" si="8"/>
        <v/>
      </c>
      <c r="AK67" s="77" t="str">
        <f t="shared" ref="AK67:AK98" si="26">IFERROR(VLOOKUP(AJ67,X:Y,2,FALSE),"")</f>
        <v/>
      </c>
    </row>
    <row r="68" spans="3:37">
      <c r="C68" s="32"/>
      <c r="D68" s="55" t="s">
        <v>2123</v>
      </c>
      <c r="E68" s="52" t="str">
        <f t="shared" si="13"/>
        <v/>
      </c>
      <c r="F68" s="54" t="str">
        <f t="shared" si="11"/>
        <v/>
      </c>
      <c r="G68" s="2"/>
      <c r="H68" s="3"/>
      <c r="I68" s="4" t="s">
        <v>13</v>
      </c>
      <c r="J68" s="4" t="s">
        <v>13</v>
      </c>
      <c r="K68" s="43" t="str">
        <f t="shared" si="19"/>
        <v>$0.00</v>
      </c>
      <c r="L68" s="44">
        <f t="shared" si="21"/>
        <v>0</v>
      </c>
      <c r="M68" s="32"/>
      <c r="X68" s="57" t="s">
        <v>5486</v>
      </c>
      <c r="Y68" s="62">
        <v>609</v>
      </c>
      <c r="Z68" s="54" t="s">
        <v>2123</v>
      </c>
      <c r="AA68" s="54" t="s">
        <v>4472</v>
      </c>
      <c r="AB68" s="50" t="str">
        <f t="shared" si="22"/>
        <v/>
      </c>
      <c r="AC68" s="52" t="str">
        <f t="shared" si="23"/>
        <v/>
      </c>
      <c r="AD68" s="52">
        <f t="shared" si="24"/>
        <v>0</v>
      </c>
      <c r="AE68" s="52" t="str">
        <f t="shared" si="20"/>
        <v/>
      </c>
      <c r="AF68" s="52">
        <f t="shared" si="25"/>
        <v>0</v>
      </c>
      <c r="AG68" s="52" t="b">
        <f t="shared" ref="AG68:AG102" si="27">IF(AF68="Pebble Grey","-PGRY",IF(AF68="Polar White","-PWH",IF(AF68="Slate","-SL",IF(AF68="Espresso","-ESP",IF(AF68="Sandstone","-SD",IF(AF68="Unfinished","-UF",IF(AF68="Shell","-SW",IF(AF68="Nautical","-NB",IF(AF68="Sage","-SG")))))))))</f>
        <v>0</v>
      </c>
      <c r="AH68" s="53" t="b">
        <f t="shared" ref="AH68:AH102" si="28">IF(AF68="Pebble Grey","GR",IF(AF68="Polar White","WH",IF(AF68="Slate","SL",IF(AF68="Espresso","ES",IF(AF68="Sandstone","SD",IF(AF68="Unfinished","UF",IF(AF68="Shell","SW",IF(AF68="Nautical","NB",IF(AF68="Sage","SG")))))))))</f>
        <v>0</v>
      </c>
      <c r="AI68" s="41"/>
      <c r="AJ68" s="54" t="str">
        <f>IF(IFERROR(VLOOKUP(AB68,$AI$2:$AI$91,1,FALSE),"")=AB68,AB68,IF(OR(AC68="RTA-AC",AC68="RTA-EL"),CONCATENATE(AB68,AG68),IF(OR(AC68="RTA-JA",AC68="RTA-RE"),CONCATENATE(AB68,AE68,AH68),"")))</f>
        <v/>
      </c>
      <c r="AK68" s="77" t="str">
        <f t="shared" si="26"/>
        <v/>
      </c>
    </row>
    <row r="69" spans="3:37">
      <c r="C69" s="32"/>
      <c r="D69" s="55" t="s">
        <v>2124</v>
      </c>
      <c r="E69" s="52" t="str">
        <f t="shared" si="13"/>
        <v/>
      </c>
      <c r="F69" s="54" t="str">
        <f t="shared" si="11"/>
        <v/>
      </c>
      <c r="G69" s="2"/>
      <c r="H69" s="3"/>
      <c r="I69" s="4" t="s">
        <v>13</v>
      </c>
      <c r="J69" s="4" t="s">
        <v>13</v>
      </c>
      <c r="K69" s="43" t="str">
        <f t="shared" si="19"/>
        <v>$0.00</v>
      </c>
      <c r="L69" s="44">
        <f t="shared" si="21"/>
        <v>0</v>
      </c>
      <c r="M69" s="32"/>
      <c r="X69" s="57" t="s">
        <v>382</v>
      </c>
      <c r="Y69" s="62">
        <v>609</v>
      </c>
      <c r="Z69" s="54" t="s">
        <v>2124</v>
      </c>
      <c r="AA69" s="54" t="s">
        <v>4472</v>
      </c>
      <c r="AB69" s="50" t="str">
        <f t="shared" si="22"/>
        <v/>
      </c>
      <c r="AC69" s="52" t="str">
        <f t="shared" si="23"/>
        <v/>
      </c>
      <c r="AD69" s="52">
        <f t="shared" si="24"/>
        <v>0</v>
      </c>
      <c r="AE69" s="52" t="str">
        <f t="shared" ref="AE69:AE102" si="29">IF(AD69="Catalina","-C",IF(AD69="Hatteras","-H",IF(AD69="Maui","-M","")))</f>
        <v/>
      </c>
      <c r="AF69" s="52">
        <f t="shared" si="25"/>
        <v>0</v>
      </c>
      <c r="AG69" s="52" t="b">
        <f t="shared" si="27"/>
        <v>0</v>
      </c>
      <c r="AH69" s="53" t="b">
        <f t="shared" si="28"/>
        <v>0</v>
      </c>
      <c r="AI69" s="41"/>
      <c r="AJ69" s="54" t="str">
        <f t="shared" ref="AJ69:AJ102" si="30">IF(IFERROR(VLOOKUP(AB69,$AI$2:$AI$91,1,FALSE),"")=AB69,AB69,IF(OR(AC69="RTA-AC",AC69="RTA-EL"),CONCATENATE(AB69,AG69),IF(OR(AC69="RTA-JA",AC69="RTA-RE"),CONCATENATE(AB69,AE69,AH69),"")))</f>
        <v/>
      </c>
      <c r="AK69" s="77" t="str">
        <f t="shared" si="26"/>
        <v/>
      </c>
    </row>
    <row r="70" spans="3:37">
      <c r="C70" s="32"/>
      <c r="D70" s="55" t="s">
        <v>2125</v>
      </c>
      <c r="E70" s="52" t="str">
        <f t="shared" si="13"/>
        <v/>
      </c>
      <c r="F70" s="54" t="str">
        <f t="shared" si="11"/>
        <v/>
      </c>
      <c r="G70" s="2"/>
      <c r="H70" s="3"/>
      <c r="I70" s="4" t="s">
        <v>13</v>
      </c>
      <c r="J70" s="4" t="s">
        <v>13</v>
      </c>
      <c r="K70" s="43" t="str">
        <f t="shared" si="19"/>
        <v>$0.00</v>
      </c>
      <c r="L70" s="44">
        <f t="shared" si="21"/>
        <v>0</v>
      </c>
      <c r="M70" s="32"/>
      <c r="X70" s="57" t="s">
        <v>4610</v>
      </c>
      <c r="Y70" s="62">
        <v>718</v>
      </c>
      <c r="Z70" s="54" t="s">
        <v>2125</v>
      </c>
      <c r="AA70" s="54" t="s">
        <v>4472</v>
      </c>
      <c r="AB70" s="50" t="str">
        <f t="shared" si="22"/>
        <v/>
      </c>
      <c r="AC70" s="52" t="str">
        <f t="shared" si="23"/>
        <v/>
      </c>
      <c r="AD70" s="52">
        <f t="shared" si="24"/>
        <v>0</v>
      </c>
      <c r="AE70" s="52" t="str">
        <f t="shared" si="29"/>
        <v/>
      </c>
      <c r="AF70" s="52">
        <f t="shared" si="25"/>
        <v>0</v>
      </c>
      <c r="AG70" s="52" t="b">
        <f t="shared" si="27"/>
        <v>0</v>
      </c>
      <c r="AH70" s="53" t="b">
        <f t="shared" si="28"/>
        <v>0</v>
      </c>
      <c r="AI70" s="41"/>
      <c r="AJ70" s="54" t="str">
        <f t="shared" si="30"/>
        <v/>
      </c>
      <c r="AK70" s="77" t="str">
        <f t="shared" si="26"/>
        <v/>
      </c>
    </row>
    <row r="71" spans="3:37">
      <c r="C71" s="32"/>
      <c r="D71" s="55" t="s">
        <v>2126</v>
      </c>
      <c r="E71" s="52" t="str">
        <f t="shared" si="13"/>
        <v/>
      </c>
      <c r="F71" s="54" t="str">
        <f t="shared" si="11"/>
        <v/>
      </c>
      <c r="G71" s="2"/>
      <c r="H71" s="3"/>
      <c r="I71" s="4" t="s">
        <v>13</v>
      </c>
      <c r="J71" s="4" t="s">
        <v>13</v>
      </c>
      <c r="K71" s="43" t="str">
        <f t="shared" si="19"/>
        <v>$0.00</v>
      </c>
      <c r="L71" s="44">
        <f t="shared" si="21"/>
        <v>0</v>
      </c>
      <c r="M71" s="32"/>
      <c r="X71" s="57" t="s">
        <v>836</v>
      </c>
      <c r="Y71" s="62">
        <v>718</v>
      </c>
      <c r="Z71" s="54" t="s">
        <v>2126</v>
      </c>
      <c r="AA71" s="54" t="s">
        <v>4472</v>
      </c>
      <c r="AB71" s="50" t="str">
        <f t="shared" si="22"/>
        <v/>
      </c>
      <c r="AC71" s="52" t="str">
        <f t="shared" si="23"/>
        <v/>
      </c>
      <c r="AD71" s="52">
        <f t="shared" si="24"/>
        <v>0</v>
      </c>
      <c r="AE71" s="52" t="str">
        <f t="shared" si="29"/>
        <v/>
      </c>
      <c r="AF71" s="52">
        <f t="shared" si="25"/>
        <v>0</v>
      </c>
      <c r="AG71" s="52" t="b">
        <f t="shared" si="27"/>
        <v>0</v>
      </c>
      <c r="AH71" s="53" t="b">
        <f t="shared" si="28"/>
        <v>0</v>
      </c>
      <c r="AI71" s="41"/>
      <c r="AJ71" s="54" t="str">
        <f t="shared" si="30"/>
        <v/>
      </c>
      <c r="AK71" s="77" t="str">
        <f t="shared" si="26"/>
        <v/>
      </c>
    </row>
    <row r="72" spans="3:37">
      <c r="C72" s="32"/>
      <c r="D72" s="55" t="s">
        <v>2127</v>
      </c>
      <c r="E72" s="52" t="str">
        <f t="shared" si="13"/>
        <v/>
      </c>
      <c r="F72" s="54" t="str">
        <f t="shared" si="11"/>
        <v/>
      </c>
      <c r="G72" s="2"/>
      <c r="H72" s="3"/>
      <c r="I72" s="4" t="s">
        <v>13</v>
      </c>
      <c r="J72" s="4" t="s">
        <v>13</v>
      </c>
      <c r="K72" s="43" t="str">
        <f t="shared" si="19"/>
        <v>$0.00</v>
      </c>
      <c r="L72" s="44">
        <f t="shared" si="21"/>
        <v>0</v>
      </c>
      <c r="M72" s="32"/>
      <c r="X72" s="57" t="s">
        <v>837</v>
      </c>
      <c r="Y72" s="62">
        <v>776</v>
      </c>
      <c r="Z72" s="54" t="s">
        <v>2127</v>
      </c>
      <c r="AA72" s="54" t="s">
        <v>4472</v>
      </c>
      <c r="AB72" s="50" t="str">
        <f t="shared" si="22"/>
        <v/>
      </c>
      <c r="AC72" s="52" t="str">
        <f t="shared" si="23"/>
        <v/>
      </c>
      <c r="AD72" s="52">
        <f t="shared" si="24"/>
        <v>0</v>
      </c>
      <c r="AE72" s="52" t="str">
        <f t="shared" si="29"/>
        <v/>
      </c>
      <c r="AF72" s="52">
        <f t="shared" si="25"/>
        <v>0</v>
      </c>
      <c r="AG72" s="52" t="b">
        <f t="shared" si="27"/>
        <v>0</v>
      </c>
      <c r="AH72" s="53" t="b">
        <f t="shared" si="28"/>
        <v>0</v>
      </c>
      <c r="AI72" s="41"/>
      <c r="AJ72" s="54" t="str">
        <f t="shared" si="30"/>
        <v/>
      </c>
      <c r="AK72" s="77" t="str">
        <f t="shared" si="26"/>
        <v/>
      </c>
    </row>
    <row r="73" spans="3:37">
      <c r="C73" s="32"/>
      <c r="D73" s="55" t="s">
        <v>2128</v>
      </c>
      <c r="E73" s="52" t="str">
        <f t="shared" si="13"/>
        <v/>
      </c>
      <c r="F73" s="54" t="str">
        <f t="shared" si="11"/>
        <v/>
      </c>
      <c r="G73" s="2"/>
      <c r="H73" s="3"/>
      <c r="I73" s="4" t="s">
        <v>13</v>
      </c>
      <c r="J73" s="4" t="s">
        <v>13</v>
      </c>
      <c r="K73" s="43" t="str">
        <f t="shared" ref="K73:K104" si="31">IFERROR(IF($H$5="","$0.00",IF($AL$2&gt;$AL$3,$H$5*AK67,"Expired!")),0)</f>
        <v>$0.00</v>
      </c>
      <c r="L73" s="44">
        <f t="shared" si="21"/>
        <v>0</v>
      </c>
      <c r="M73" s="32"/>
      <c r="X73" s="57" t="s">
        <v>838</v>
      </c>
      <c r="Y73" s="62">
        <v>776</v>
      </c>
      <c r="Z73" s="54" t="s">
        <v>2128</v>
      </c>
      <c r="AA73" s="54" t="s">
        <v>4472</v>
      </c>
      <c r="AB73" s="50" t="str">
        <f t="shared" si="22"/>
        <v/>
      </c>
      <c r="AC73" s="52" t="str">
        <f t="shared" si="23"/>
        <v/>
      </c>
      <c r="AD73" s="52">
        <f t="shared" si="24"/>
        <v>0</v>
      </c>
      <c r="AE73" s="52" t="str">
        <f t="shared" si="29"/>
        <v/>
      </c>
      <c r="AF73" s="52">
        <f t="shared" si="25"/>
        <v>0</v>
      </c>
      <c r="AG73" s="52" t="b">
        <f t="shared" si="27"/>
        <v>0</v>
      </c>
      <c r="AH73" s="53" t="b">
        <f t="shared" si="28"/>
        <v>0</v>
      </c>
      <c r="AI73" s="41"/>
      <c r="AJ73" s="54" t="str">
        <f t="shared" si="30"/>
        <v/>
      </c>
      <c r="AK73" s="77" t="str">
        <f t="shared" si="26"/>
        <v/>
      </c>
    </row>
    <row r="74" spans="3:37">
      <c r="C74" s="32"/>
      <c r="D74" s="55" t="s">
        <v>2129</v>
      </c>
      <c r="E74" s="52" t="str">
        <f t="shared" si="13"/>
        <v/>
      </c>
      <c r="F74" s="54" t="str">
        <f>AJ68</f>
        <v/>
      </c>
      <c r="G74" s="2"/>
      <c r="H74" s="3"/>
      <c r="I74" s="4" t="s">
        <v>13</v>
      </c>
      <c r="J74" s="4" t="s">
        <v>13</v>
      </c>
      <c r="K74" s="43" t="str">
        <f t="shared" si="31"/>
        <v>$0.00</v>
      </c>
      <c r="L74" s="44">
        <f t="shared" si="21"/>
        <v>0</v>
      </c>
      <c r="M74" s="32"/>
      <c r="X74" s="57" t="s">
        <v>5726</v>
      </c>
      <c r="Y74" s="62">
        <v>776</v>
      </c>
      <c r="Z74" s="54" t="s">
        <v>2129</v>
      </c>
      <c r="AA74" s="54" t="s">
        <v>4472</v>
      </c>
      <c r="AB74" s="50" t="str">
        <f t="shared" si="22"/>
        <v/>
      </c>
      <c r="AC74" s="52" t="str">
        <f t="shared" si="23"/>
        <v/>
      </c>
      <c r="AD74" s="52">
        <f t="shared" si="24"/>
        <v>0</v>
      </c>
      <c r="AE74" s="52" t="str">
        <f t="shared" si="29"/>
        <v/>
      </c>
      <c r="AF74" s="52">
        <f t="shared" si="25"/>
        <v>0</v>
      </c>
      <c r="AG74" s="52" t="b">
        <f t="shared" si="27"/>
        <v>0</v>
      </c>
      <c r="AH74" s="53" t="b">
        <f t="shared" si="28"/>
        <v>0</v>
      </c>
      <c r="AI74" s="41"/>
      <c r="AJ74" s="54" t="str">
        <f t="shared" si="30"/>
        <v/>
      </c>
      <c r="AK74" s="77" t="str">
        <f t="shared" si="26"/>
        <v/>
      </c>
    </row>
    <row r="75" spans="3:37">
      <c r="C75" s="32"/>
      <c r="D75" s="102" t="s">
        <v>2130</v>
      </c>
      <c r="E75" s="54" t="str">
        <f>IF(OR(H75="",G75="",G75=0),E74,E74+1)</f>
        <v/>
      </c>
      <c r="F75" s="103" t="str">
        <f>AJ69</f>
        <v/>
      </c>
      <c r="G75" s="2"/>
      <c r="H75" s="3"/>
      <c r="I75" s="4" t="s">
        <v>13</v>
      </c>
      <c r="J75" s="4" t="s">
        <v>13</v>
      </c>
      <c r="K75" s="45" t="str">
        <f t="shared" si="31"/>
        <v>$0.00</v>
      </c>
      <c r="L75" s="44">
        <f t="shared" si="21"/>
        <v>0</v>
      </c>
      <c r="M75" s="32"/>
      <c r="X75" s="57" t="s">
        <v>4611</v>
      </c>
      <c r="Y75" s="62">
        <v>776</v>
      </c>
      <c r="Z75" s="54" t="s">
        <v>2130</v>
      </c>
      <c r="AA75" s="54" t="s">
        <v>4472</v>
      </c>
      <c r="AB75" s="50" t="str">
        <f t="shared" si="22"/>
        <v/>
      </c>
      <c r="AC75" s="52" t="str">
        <f t="shared" si="23"/>
        <v/>
      </c>
      <c r="AD75" s="52">
        <f t="shared" si="24"/>
        <v>0</v>
      </c>
      <c r="AE75" s="52" t="str">
        <f t="shared" si="29"/>
        <v/>
      </c>
      <c r="AF75" s="52">
        <f t="shared" si="25"/>
        <v>0</v>
      </c>
      <c r="AG75" s="52" t="b">
        <f t="shared" si="27"/>
        <v>0</v>
      </c>
      <c r="AH75" s="53" t="b">
        <f t="shared" si="28"/>
        <v>0</v>
      </c>
      <c r="AI75" s="41"/>
      <c r="AJ75" s="54" t="str">
        <f t="shared" si="30"/>
        <v/>
      </c>
      <c r="AK75" s="77" t="str">
        <f t="shared" si="26"/>
        <v/>
      </c>
    </row>
    <row r="76" spans="3:37">
      <c r="C76" s="32"/>
      <c r="D76" s="102" t="s">
        <v>2131</v>
      </c>
      <c r="E76" s="54" t="str">
        <f t="shared" ref="E76:E108" si="32">IF(OR(H76="",G76="",G76=0),E75,E75+1)</f>
        <v/>
      </c>
      <c r="F76" s="103" t="str">
        <f t="shared" ref="F76:F108" si="33">AJ70</f>
        <v/>
      </c>
      <c r="G76" s="2"/>
      <c r="H76" s="3"/>
      <c r="I76" s="4" t="s">
        <v>13</v>
      </c>
      <c r="J76" s="4" t="s">
        <v>13</v>
      </c>
      <c r="K76" s="45" t="str">
        <f t="shared" si="31"/>
        <v>$0.00</v>
      </c>
      <c r="L76" s="44">
        <f t="shared" ref="L76:L108" si="34">IF(K76="Expired!","Expired!",K76*G76)</f>
        <v>0</v>
      </c>
      <c r="M76" s="32"/>
      <c r="X76" s="57" t="s">
        <v>840</v>
      </c>
      <c r="Y76" s="62">
        <v>776</v>
      </c>
      <c r="Z76" s="54" t="s">
        <v>2131</v>
      </c>
      <c r="AA76" s="54" t="s">
        <v>4472</v>
      </c>
      <c r="AB76" s="50" t="str">
        <f t="shared" si="22"/>
        <v/>
      </c>
      <c r="AC76" s="52" t="str">
        <f t="shared" si="23"/>
        <v/>
      </c>
      <c r="AD76" s="52">
        <f t="shared" si="24"/>
        <v>0</v>
      </c>
      <c r="AE76" s="52" t="str">
        <f t="shared" si="29"/>
        <v/>
      </c>
      <c r="AF76" s="52">
        <f t="shared" si="25"/>
        <v>0</v>
      </c>
      <c r="AG76" s="52" t="b">
        <f t="shared" si="27"/>
        <v>0</v>
      </c>
      <c r="AH76" s="53" t="b">
        <f t="shared" si="28"/>
        <v>0</v>
      </c>
      <c r="AI76" s="41"/>
      <c r="AJ76" s="54" t="str">
        <f t="shared" si="30"/>
        <v/>
      </c>
      <c r="AK76" s="77" t="str">
        <f t="shared" si="26"/>
        <v/>
      </c>
    </row>
    <row r="77" spans="3:37">
      <c r="C77" s="32"/>
      <c r="D77" s="102" t="s">
        <v>2132</v>
      </c>
      <c r="E77" s="54" t="str">
        <f t="shared" si="32"/>
        <v/>
      </c>
      <c r="F77" s="103" t="str">
        <f t="shared" si="33"/>
        <v/>
      </c>
      <c r="G77" s="2"/>
      <c r="H77" s="3"/>
      <c r="I77" s="4" t="s">
        <v>13</v>
      </c>
      <c r="J77" s="4" t="s">
        <v>13</v>
      </c>
      <c r="K77" s="45" t="str">
        <f t="shared" si="31"/>
        <v>$0.00</v>
      </c>
      <c r="L77" s="44">
        <f t="shared" si="34"/>
        <v>0</v>
      </c>
      <c r="M77" s="32"/>
      <c r="X77" s="57" t="s">
        <v>7476</v>
      </c>
      <c r="Y77" s="62">
        <v>776</v>
      </c>
      <c r="Z77" s="54" t="s">
        <v>2132</v>
      </c>
      <c r="AA77" s="54" t="s">
        <v>4472</v>
      </c>
      <c r="AB77" s="50" t="str">
        <f t="shared" si="22"/>
        <v/>
      </c>
      <c r="AC77" s="52" t="str">
        <f t="shared" si="23"/>
        <v/>
      </c>
      <c r="AD77" s="52">
        <f t="shared" si="24"/>
        <v>0</v>
      </c>
      <c r="AE77" s="52" t="str">
        <f t="shared" si="29"/>
        <v/>
      </c>
      <c r="AF77" s="52">
        <f t="shared" si="25"/>
        <v>0</v>
      </c>
      <c r="AG77" s="52" t="b">
        <f t="shared" si="27"/>
        <v>0</v>
      </c>
      <c r="AH77" s="53" t="b">
        <f t="shared" si="28"/>
        <v>0</v>
      </c>
      <c r="AI77" s="41"/>
      <c r="AJ77" s="54" t="str">
        <f t="shared" si="30"/>
        <v/>
      </c>
      <c r="AK77" s="77" t="str">
        <f t="shared" si="26"/>
        <v/>
      </c>
    </row>
    <row r="78" spans="3:37">
      <c r="C78" s="32"/>
      <c r="D78" s="102" t="s">
        <v>2200</v>
      </c>
      <c r="E78" s="54" t="str">
        <f t="shared" si="32"/>
        <v/>
      </c>
      <c r="F78" s="103" t="str">
        <f t="shared" si="33"/>
        <v/>
      </c>
      <c r="G78" s="2"/>
      <c r="H78" s="3"/>
      <c r="I78" s="4" t="s">
        <v>13</v>
      </c>
      <c r="J78" s="4" t="s">
        <v>13</v>
      </c>
      <c r="K78" s="45" t="str">
        <f t="shared" si="31"/>
        <v>$0.00</v>
      </c>
      <c r="L78" s="44">
        <f t="shared" si="34"/>
        <v>0</v>
      </c>
      <c r="M78" s="32"/>
      <c r="X78" s="57" t="s">
        <v>7477</v>
      </c>
      <c r="Y78" s="62">
        <v>815</v>
      </c>
      <c r="Z78" s="54" t="s">
        <v>2200</v>
      </c>
      <c r="AA78" s="54" t="s">
        <v>4473</v>
      </c>
      <c r="AB78" s="50" t="str">
        <f t="shared" si="22"/>
        <v/>
      </c>
      <c r="AC78" s="52" t="str">
        <f t="shared" si="23"/>
        <v/>
      </c>
      <c r="AD78" s="52">
        <f t="shared" si="24"/>
        <v>0</v>
      </c>
      <c r="AE78" s="52" t="str">
        <f t="shared" si="29"/>
        <v/>
      </c>
      <c r="AF78" s="52">
        <f t="shared" si="25"/>
        <v>0</v>
      </c>
      <c r="AG78" s="52" t="b">
        <f t="shared" si="27"/>
        <v>0</v>
      </c>
      <c r="AH78" s="53" t="b">
        <f t="shared" si="28"/>
        <v>0</v>
      </c>
      <c r="AI78" s="41"/>
      <c r="AJ78" s="54" t="str">
        <f t="shared" si="30"/>
        <v/>
      </c>
      <c r="AK78" s="77" t="str">
        <f t="shared" si="26"/>
        <v/>
      </c>
    </row>
    <row r="79" spans="3:37">
      <c r="C79" s="32"/>
      <c r="D79" s="102" t="s">
        <v>2133</v>
      </c>
      <c r="E79" s="54" t="str">
        <f t="shared" si="32"/>
        <v/>
      </c>
      <c r="F79" s="103" t="str">
        <f t="shared" si="33"/>
        <v/>
      </c>
      <c r="G79" s="2"/>
      <c r="H79" s="3"/>
      <c r="I79" s="4" t="s">
        <v>13</v>
      </c>
      <c r="J79" s="4" t="s">
        <v>13</v>
      </c>
      <c r="K79" s="45" t="str">
        <f t="shared" si="31"/>
        <v>$0.00</v>
      </c>
      <c r="L79" s="44">
        <f t="shared" si="34"/>
        <v>0</v>
      </c>
      <c r="M79" s="32"/>
      <c r="X79" s="57" t="s">
        <v>7478</v>
      </c>
      <c r="Y79" s="62">
        <v>815</v>
      </c>
      <c r="Z79" s="54" t="s">
        <v>2133</v>
      </c>
      <c r="AA79" s="54" t="s">
        <v>4472</v>
      </c>
      <c r="AB79" s="50" t="str">
        <f t="shared" si="22"/>
        <v/>
      </c>
      <c r="AC79" s="52" t="str">
        <f t="shared" si="23"/>
        <v/>
      </c>
      <c r="AD79" s="52">
        <f t="shared" si="24"/>
        <v>0</v>
      </c>
      <c r="AE79" s="52" t="str">
        <f t="shared" si="29"/>
        <v/>
      </c>
      <c r="AF79" s="52">
        <f t="shared" si="25"/>
        <v>0</v>
      </c>
      <c r="AG79" s="52" t="b">
        <f t="shared" si="27"/>
        <v>0</v>
      </c>
      <c r="AH79" s="53" t="b">
        <f t="shared" si="28"/>
        <v>0</v>
      </c>
      <c r="AI79" s="41"/>
      <c r="AJ79" s="54" t="str">
        <f t="shared" si="30"/>
        <v/>
      </c>
      <c r="AK79" s="77" t="str">
        <f t="shared" si="26"/>
        <v/>
      </c>
    </row>
    <row r="80" spans="3:37">
      <c r="C80" s="32"/>
      <c r="D80" s="102" t="s">
        <v>2134</v>
      </c>
      <c r="E80" s="54" t="str">
        <f t="shared" si="32"/>
        <v/>
      </c>
      <c r="F80" s="103" t="str">
        <f t="shared" si="33"/>
        <v/>
      </c>
      <c r="G80" s="2"/>
      <c r="H80" s="3"/>
      <c r="I80" s="4" t="s">
        <v>13</v>
      </c>
      <c r="J80" s="4" t="s">
        <v>13</v>
      </c>
      <c r="K80" s="45" t="str">
        <f t="shared" si="31"/>
        <v>$0.00</v>
      </c>
      <c r="L80" s="44">
        <f t="shared" si="34"/>
        <v>0</v>
      </c>
      <c r="M80" s="32"/>
      <c r="X80" s="57" t="s">
        <v>383</v>
      </c>
      <c r="Y80" s="62">
        <v>668</v>
      </c>
      <c r="Z80" s="54" t="s">
        <v>2134</v>
      </c>
      <c r="AA80" s="54" t="s">
        <v>4472</v>
      </c>
      <c r="AB80" s="50" t="str">
        <f t="shared" si="22"/>
        <v/>
      </c>
      <c r="AC80" s="52" t="str">
        <f t="shared" si="23"/>
        <v/>
      </c>
      <c r="AD80" s="52">
        <f t="shared" si="24"/>
        <v>0</v>
      </c>
      <c r="AE80" s="52" t="str">
        <f t="shared" si="29"/>
        <v/>
      </c>
      <c r="AF80" s="52">
        <f t="shared" si="25"/>
        <v>0</v>
      </c>
      <c r="AG80" s="52" t="b">
        <f t="shared" si="27"/>
        <v>0</v>
      </c>
      <c r="AH80" s="53" t="b">
        <f t="shared" si="28"/>
        <v>0</v>
      </c>
      <c r="AI80" s="41"/>
      <c r="AJ80" s="54" t="str">
        <f t="shared" si="30"/>
        <v/>
      </c>
      <c r="AK80" s="77" t="str">
        <f t="shared" si="26"/>
        <v/>
      </c>
    </row>
    <row r="81" spans="3:37">
      <c r="C81" s="32"/>
      <c r="D81" s="102" t="s">
        <v>2135</v>
      </c>
      <c r="E81" s="54" t="str">
        <f t="shared" si="32"/>
        <v/>
      </c>
      <c r="F81" s="103" t="str">
        <f t="shared" si="33"/>
        <v/>
      </c>
      <c r="G81" s="2"/>
      <c r="H81" s="3"/>
      <c r="I81" s="4" t="s">
        <v>13</v>
      </c>
      <c r="J81" s="4" t="s">
        <v>13</v>
      </c>
      <c r="K81" s="45" t="str">
        <f t="shared" si="31"/>
        <v>$0.00</v>
      </c>
      <c r="L81" s="44">
        <f t="shared" si="34"/>
        <v>0</v>
      </c>
      <c r="M81" s="32"/>
      <c r="X81" s="57" t="s">
        <v>384</v>
      </c>
      <c r="Y81" s="62">
        <v>668</v>
      </c>
      <c r="Z81" s="54" t="s">
        <v>2135</v>
      </c>
      <c r="AA81" s="54" t="s">
        <v>4472</v>
      </c>
      <c r="AB81" s="50" t="str">
        <f t="shared" si="22"/>
        <v/>
      </c>
      <c r="AC81" s="52" t="str">
        <f t="shared" si="23"/>
        <v/>
      </c>
      <c r="AD81" s="52">
        <f t="shared" si="24"/>
        <v>0</v>
      </c>
      <c r="AE81" s="52" t="str">
        <f t="shared" si="29"/>
        <v/>
      </c>
      <c r="AF81" s="52">
        <f t="shared" si="25"/>
        <v>0</v>
      </c>
      <c r="AG81" s="52" t="b">
        <f t="shared" si="27"/>
        <v>0</v>
      </c>
      <c r="AH81" s="53" t="b">
        <f t="shared" si="28"/>
        <v>0</v>
      </c>
      <c r="AI81" s="41"/>
      <c r="AJ81" s="54" t="str">
        <f t="shared" si="30"/>
        <v/>
      </c>
      <c r="AK81" s="77" t="str">
        <f t="shared" si="26"/>
        <v/>
      </c>
    </row>
    <row r="82" spans="3:37">
      <c r="C82" s="32"/>
      <c r="D82" s="102" t="s">
        <v>2201</v>
      </c>
      <c r="E82" s="54" t="str">
        <f t="shared" si="32"/>
        <v/>
      </c>
      <c r="F82" s="103" t="str">
        <f t="shared" si="33"/>
        <v/>
      </c>
      <c r="G82" s="2"/>
      <c r="H82" s="3"/>
      <c r="I82" s="4" t="s">
        <v>13</v>
      </c>
      <c r="J82" s="4" t="s">
        <v>13</v>
      </c>
      <c r="K82" s="45" t="str">
        <f t="shared" si="31"/>
        <v>$0.00</v>
      </c>
      <c r="L82" s="44">
        <f t="shared" si="34"/>
        <v>0</v>
      </c>
      <c r="M82" s="32"/>
      <c r="X82" s="57" t="s">
        <v>5487</v>
      </c>
      <c r="Y82" s="62">
        <v>668</v>
      </c>
      <c r="Z82" s="54" t="s">
        <v>2201</v>
      </c>
      <c r="AA82" s="54" t="s">
        <v>4473</v>
      </c>
      <c r="AB82" s="50" t="str">
        <f t="shared" si="22"/>
        <v/>
      </c>
      <c r="AC82" s="52" t="str">
        <f t="shared" si="23"/>
        <v/>
      </c>
      <c r="AD82" s="52">
        <f t="shared" si="24"/>
        <v>0</v>
      </c>
      <c r="AE82" s="52" t="str">
        <f t="shared" si="29"/>
        <v/>
      </c>
      <c r="AF82" s="52">
        <f t="shared" si="25"/>
        <v>0</v>
      </c>
      <c r="AG82" s="52" t="b">
        <f t="shared" si="27"/>
        <v>0</v>
      </c>
      <c r="AH82" s="53" t="b">
        <f t="shared" si="28"/>
        <v>0</v>
      </c>
      <c r="AI82" s="41"/>
      <c r="AJ82" s="54" t="str">
        <f t="shared" si="30"/>
        <v/>
      </c>
      <c r="AK82" s="77" t="str">
        <f t="shared" si="26"/>
        <v/>
      </c>
    </row>
    <row r="83" spans="3:37">
      <c r="C83" s="32"/>
      <c r="D83" s="102" t="s">
        <v>2136</v>
      </c>
      <c r="E83" s="54" t="str">
        <f t="shared" si="32"/>
        <v/>
      </c>
      <c r="F83" s="103" t="str">
        <f t="shared" si="33"/>
        <v/>
      </c>
      <c r="G83" s="2"/>
      <c r="H83" s="3"/>
      <c r="I83" s="4" t="s">
        <v>13</v>
      </c>
      <c r="J83" s="4" t="s">
        <v>13</v>
      </c>
      <c r="K83" s="45" t="str">
        <f t="shared" si="31"/>
        <v>$0.00</v>
      </c>
      <c r="L83" s="44">
        <f t="shared" si="34"/>
        <v>0</v>
      </c>
      <c r="M83" s="32"/>
      <c r="X83" s="57" t="s">
        <v>385</v>
      </c>
      <c r="Y83" s="62">
        <v>668</v>
      </c>
      <c r="Z83" s="54" t="s">
        <v>2136</v>
      </c>
      <c r="AA83" s="54" t="s">
        <v>4472</v>
      </c>
      <c r="AB83" s="50" t="str">
        <f t="shared" si="22"/>
        <v/>
      </c>
      <c r="AC83" s="52" t="str">
        <f t="shared" si="23"/>
        <v/>
      </c>
      <c r="AD83" s="52">
        <f t="shared" si="24"/>
        <v>0</v>
      </c>
      <c r="AE83" s="52" t="str">
        <f t="shared" si="29"/>
        <v/>
      </c>
      <c r="AF83" s="52">
        <f t="shared" si="25"/>
        <v>0</v>
      </c>
      <c r="AG83" s="52" t="b">
        <f t="shared" si="27"/>
        <v>0</v>
      </c>
      <c r="AH83" s="53" t="b">
        <f t="shared" si="28"/>
        <v>0</v>
      </c>
      <c r="AI83" s="41"/>
      <c r="AJ83" s="54" t="str">
        <f t="shared" si="30"/>
        <v/>
      </c>
      <c r="AK83" s="77" t="str">
        <f t="shared" si="26"/>
        <v/>
      </c>
    </row>
    <row r="84" spans="3:37">
      <c r="C84" s="32"/>
      <c r="D84" s="102" t="s">
        <v>2202</v>
      </c>
      <c r="E84" s="54" t="str">
        <f t="shared" si="32"/>
        <v/>
      </c>
      <c r="F84" s="103" t="str">
        <f t="shared" si="33"/>
        <v/>
      </c>
      <c r="G84" s="2"/>
      <c r="H84" s="3"/>
      <c r="I84" s="4" t="s">
        <v>13</v>
      </c>
      <c r="J84" s="4" t="s">
        <v>13</v>
      </c>
      <c r="K84" s="45" t="str">
        <f t="shared" si="31"/>
        <v>$0.00</v>
      </c>
      <c r="L84" s="44">
        <f t="shared" si="34"/>
        <v>0</v>
      </c>
      <c r="M84" s="32"/>
      <c r="X84" s="57" t="s">
        <v>4612</v>
      </c>
      <c r="Y84" s="62">
        <v>776</v>
      </c>
      <c r="Z84" s="54" t="s">
        <v>2202</v>
      </c>
      <c r="AA84" s="54" t="s">
        <v>4473</v>
      </c>
      <c r="AB84" s="50" t="str">
        <f t="shared" si="22"/>
        <v/>
      </c>
      <c r="AC84" s="52" t="str">
        <f t="shared" si="23"/>
        <v/>
      </c>
      <c r="AD84" s="52">
        <f t="shared" si="24"/>
        <v>0</v>
      </c>
      <c r="AE84" s="52" t="str">
        <f t="shared" si="29"/>
        <v/>
      </c>
      <c r="AF84" s="52">
        <f t="shared" si="25"/>
        <v>0</v>
      </c>
      <c r="AG84" s="52" t="b">
        <f t="shared" si="27"/>
        <v>0</v>
      </c>
      <c r="AH84" s="53" t="b">
        <f t="shared" si="28"/>
        <v>0</v>
      </c>
      <c r="AI84" s="41"/>
      <c r="AJ84" s="54" t="str">
        <f t="shared" si="30"/>
        <v/>
      </c>
      <c r="AK84" s="77" t="str">
        <f t="shared" si="26"/>
        <v/>
      </c>
    </row>
    <row r="85" spans="3:37">
      <c r="C85" s="32"/>
      <c r="D85" s="102" t="s">
        <v>2202</v>
      </c>
      <c r="E85" s="54" t="str">
        <f t="shared" si="32"/>
        <v/>
      </c>
      <c r="F85" s="103" t="str">
        <f t="shared" si="33"/>
        <v/>
      </c>
      <c r="G85" s="2"/>
      <c r="H85" s="3"/>
      <c r="I85" s="4" t="s">
        <v>13</v>
      </c>
      <c r="J85" s="4" t="s">
        <v>13</v>
      </c>
      <c r="K85" s="45" t="str">
        <f t="shared" si="31"/>
        <v>$0.00</v>
      </c>
      <c r="L85" s="44">
        <f t="shared" si="34"/>
        <v>0</v>
      </c>
      <c r="M85" s="32"/>
      <c r="X85" s="57" t="s">
        <v>844</v>
      </c>
      <c r="Y85" s="62">
        <v>776</v>
      </c>
      <c r="Z85" s="54" t="s">
        <v>2138</v>
      </c>
      <c r="AA85" s="54" t="s">
        <v>4472</v>
      </c>
      <c r="AB85" s="50" t="str">
        <f t="shared" si="22"/>
        <v/>
      </c>
      <c r="AC85" s="52" t="str">
        <f t="shared" si="23"/>
        <v/>
      </c>
      <c r="AD85" s="52">
        <f t="shared" si="24"/>
        <v>0</v>
      </c>
      <c r="AE85" s="52" t="str">
        <f t="shared" si="29"/>
        <v/>
      </c>
      <c r="AF85" s="52">
        <f t="shared" si="25"/>
        <v>0</v>
      </c>
      <c r="AG85" s="52" t="b">
        <f t="shared" si="27"/>
        <v>0</v>
      </c>
      <c r="AH85" s="53" t="b">
        <f t="shared" si="28"/>
        <v>0</v>
      </c>
      <c r="AI85" s="41"/>
      <c r="AJ85" s="54" t="str">
        <f t="shared" si="30"/>
        <v/>
      </c>
      <c r="AK85" s="77" t="str">
        <f t="shared" si="26"/>
        <v/>
      </c>
    </row>
    <row r="86" spans="3:37">
      <c r="C86" s="32"/>
      <c r="D86" s="102" t="s">
        <v>2138</v>
      </c>
      <c r="E86" s="54" t="str">
        <f t="shared" si="32"/>
        <v/>
      </c>
      <c r="F86" s="103" t="str">
        <f t="shared" si="33"/>
        <v/>
      </c>
      <c r="G86" s="2"/>
      <c r="H86" s="3"/>
      <c r="I86" s="4" t="s">
        <v>13</v>
      </c>
      <c r="J86" s="4" t="s">
        <v>13</v>
      </c>
      <c r="K86" s="45" t="str">
        <f t="shared" si="31"/>
        <v>$0.00</v>
      </c>
      <c r="L86" s="44">
        <f t="shared" si="34"/>
        <v>0</v>
      </c>
      <c r="M86" s="32"/>
      <c r="X86" s="57" t="s">
        <v>845</v>
      </c>
      <c r="Y86" s="62">
        <v>844</v>
      </c>
      <c r="Z86" s="54" t="s">
        <v>2137</v>
      </c>
      <c r="AA86" s="54" t="s">
        <v>4472</v>
      </c>
      <c r="AB86" s="50" t="str">
        <f t="shared" si="22"/>
        <v/>
      </c>
      <c r="AC86" s="52" t="str">
        <f t="shared" si="23"/>
        <v/>
      </c>
      <c r="AD86" s="52">
        <f t="shared" si="24"/>
        <v>0</v>
      </c>
      <c r="AE86" s="52" t="str">
        <f t="shared" si="29"/>
        <v/>
      </c>
      <c r="AF86" s="52">
        <f t="shared" si="25"/>
        <v>0</v>
      </c>
      <c r="AG86" s="52" t="b">
        <f t="shared" si="27"/>
        <v>0</v>
      </c>
      <c r="AH86" s="53" t="b">
        <f t="shared" si="28"/>
        <v>0</v>
      </c>
      <c r="AI86" s="41"/>
      <c r="AJ86" s="54" t="str">
        <f t="shared" si="30"/>
        <v/>
      </c>
      <c r="AK86" s="77" t="str">
        <f t="shared" si="26"/>
        <v/>
      </c>
    </row>
    <row r="87" spans="3:37">
      <c r="C87" s="32"/>
      <c r="D87" s="102" t="s">
        <v>2137</v>
      </c>
      <c r="E87" s="54" t="str">
        <f t="shared" si="32"/>
        <v/>
      </c>
      <c r="F87" s="103" t="str">
        <f t="shared" si="33"/>
        <v/>
      </c>
      <c r="G87" s="2"/>
      <c r="H87" s="3"/>
      <c r="I87" s="4" t="s">
        <v>13</v>
      </c>
      <c r="J87" s="4" t="s">
        <v>13</v>
      </c>
      <c r="K87" s="45" t="str">
        <f t="shared" si="31"/>
        <v>$0.00</v>
      </c>
      <c r="L87" s="44">
        <f t="shared" si="34"/>
        <v>0</v>
      </c>
      <c r="M87" s="32"/>
      <c r="X87" s="57" t="s">
        <v>846</v>
      </c>
      <c r="Y87" s="62">
        <v>844</v>
      </c>
      <c r="Z87" s="54" t="s">
        <v>2139</v>
      </c>
      <c r="AA87" s="54" t="s">
        <v>4472</v>
      </c>
      <c r="AB87" s="50" t="str">
        <f t="shared" si="22"/>
        <v/>
      </c>
      <c r="AC87" s="52" t="str">
        <f t="shared" si="23"/>
        <v/>
      </c>
      <c r="AD87" s="52">
        <f t="shared" si="24"/>
        <v>0</v>
      </c>
      <c r="AE87" s="52" t="str">
        <f t="shared" si="29"/>
        <v/>
      </c>
      <c r="AF87" s="52">
        <f t="shared" si="25"/>
        <v>0</v>
      </c>
      <c r="AG87" s="52" t="b">
        <f t="shared" si="27"/>
        <v>0</v>
      </c>
      <c r="AH87" s="53" t="b">
        <f t="shared" si="28"/>
        <v>0</v>
      </c>
      <c r="AI87" s="41"/>
      <c r="AJ87" s="54" t="str">
        <f t="shared" si="30"/>
        <v/>
      </c>
      <c r="AK87" s="77" t="str">
        <f t="shared" si="26"/>
        <v/>
      </c>
    </row>
    <row r="88" spans="3:37">
      <c r="C88" s="32"/>
      <c r="D88" s="102" t="s">
        <v>2139</v>
      </c>
      <c r="E88" s="54" t="str">
        <f t="shared" si="32"/>
        <v/>
      </c>
      <c r="F88" s="103" t="str">
        <f t="shared" si="33"/>
        <v/>
      </c>
      <c r="G88" s="2"/>
      <c r="H88" s="3"/>
      <c r="I88" s="4" t="s">
        <v>13</v>
      </c>
      <c r="J88" s="4" t="s">
        <v>13</v>
      </c>
      <c r="K88" s="45" t="str">
        <f t="shared" si="31"/>
        <v>$0.00</v>
      </c>
      <c r="L88" s="44">
        <f t="shared" si="34"/>
        <v>0</v>
      </c>
      <c r="M88" s="32"/>
      <c r="X88" s="57" t="s">
        <v>5727</v>
      </c>
      <c r="Y88" s="62">
        <v>844</v>
      </c>
      <c r="Z88" s="54" t="s">
        <v>2203</v>
      </c>
      <c r="AA88" s="54" t="s">
        <v>4473</v>
      </c>
      <c r="AB88" s="50" t="str">
        <f t="shared" si="22"/>
        <v/>
      </c>
      <c r="AC88" s="52" t="str">
        <f t="shared" si="23"/>
        <v/>
      </c>
      <c r="AD88" s="52">
        <f t="shared" si="24"/>
        <v>0</v>
      </c>
      <c r="AE88" s="52" t="str">
        <f t="shared" si="29"/>
        <v/>
      </c>
      <c r="AF88" s="52">
        <f t="shared" si="25"/>
        <v>0</v>
      </c>
      <c r="AG88" s="52" t="b">
        <f t="shared" si="27"/>
        <v>0</v>
      </c>
      <c r="AH88" s="53" t="b">
        <f t="shared" si="28"/>
        <v>0</v>
      </c>
      <c r="AI88" s="41"/>
      <c r="AJ88" s="54" t="str">
        <f t="shared" si="30"/>
        <v/>
      </c>
      <c r="AK88" s="77" t="str">
        <f t="shared" si="26"/>
        <v/>
      </c>
    </row>
    <row r="89" spans="3:37">
      <c r="C89" s="32"/>
      <c r="D89" s="102" t="s">
        <v>2203</v>
      </c>
      <c r="E89" s="54" t="str">
        <f t="shared" si="32"/>
        <v/>
      </c>
      <c r="F89" s="103" t="str">
        <f t="shared" si="33"/>
        <v/>
      </c>
      <c r="G89" s="2"/>
      <c r="H89" s="3"/>
      <c r="I89" s="4" t="s">
        <v>13</v>
      </c>
      <c r="J89" s="4" t="s">
        <v>13</v>
      </c>
      <c r="K89" s="45" t="str">
        <f t="shared" si="31"/>
        <v>$0.00</v>
      </c>
      <c r="L89" s="44">
        <f t="shared" si="34"/>
        <v>0</v>
      </c>
      <c r="M89" s="32"/>
      <c r="X89" s="57" t="s">
        <v>4613</v>
      </c>
      <c r="Y89" s="62">
        <v>844</v>
      </c>
      <c r="Z89" s="54" t="s">
        <v>2204</v>
      </c>
      <c r="AA89" s="54" t="s">
        <v>4473</v>
      </c>
      <c r="AB89" s="50" t="str">
        <f t="shared" si="22"/>
        <v/>
      </c>
      <c r="AC89" s="52" t="str">
        <f t="shared" si="23"/>
        <v/>
      </c>
      <c r="AD89" s="52">
        <f t="shared" si="24"/>
        <v>0</v>
      </c>
      <c r="AE89" s="52" t="str">
        <f t="shared" si="29"/>
        <v/>
      </c>
      <c r="AF89" s="52">
        <f t="shared" si="25"/>
        <v>0</v>
      </c>
      <c r="AG89" s="52" t="b">
        <f t="shared" si="27"/>
        <v>0</v>
      </c>
      <c r="AH89" s="53" t="b">
        <f t="shared" si="28"/>
        <v>0</v>
      </c>
      <c r="AI89" s="41"/>
      <c r="AJ89" s="54" t="str">
        <f t="shared" si="30"/>
        <v/>
      </c>
      <c r="AK89" s="77" t="str">
        <f t="shared" si="26"/>
        <v/>
      </c>
    </row>
    <row r="90" spans="3:37">
      <c r="C90" s="32"/>
      <c r="D90" s="102" t="s">
        <v>2204</v>
      </c>
      <c r="E90" s="54" t="str">
        <f t="shared" si="32"/>
        <v/>
      </c>
      <c r="F90" s="103" t="str">
        <f t="shared" si="33"/>
        <v/>
      </c>
      <c r="G90" s="2"/>
      <c r="H90" s="3"/>
      <c r="I90" s="4" t="s">
        <v>13</v>
      </c>
      <c r="J90" s="4" t="s">
        <v>13</v>
      </c>
      <c r="K90" s="45" t="str">
        <f t="shared" si="31"/>
        <v>$0.00</v>
      </c>
      <c r="L90" s="44">
        <f t="shared" si="34"/>
        <v>0</v>
      </c>
      <c r="M90" s="32"/>
      <c r="X90" s="57" t="s">
        <v>848</v>
      </c>
      <c r="Y90" s="62">
        <v>844</v>
      </c>
      <c r="Z90" s="54" t="s">
        <v>2205</v>
      </c>
      <c r="AA90" s="54" t="s">
        <v>4473</v>
      </c>
      <c r="AB90" s="50" t="str">
        <f t="shared" si="22"/>
        <v/>
      </c>
      <c r="AC90" s="52" t="str">
        <f t="shared" si="23"/>
        <v/>
      </c>
      <c r="AD90" s="52">
        <f t="shared" si="24"/>
        <v>0</v>
      </c>
      <c r="AE90" s="52" t="str">
        <f t="shared" si="29"/>
        <v/>
      </c>
      <c r="AF90" s="52">
        <f t="shared" si="25"/>
        <v>0</v>
      </c>
      <c r="AG90" s="52" t="b">
        <f t="shared" si="27"/>
        <v>0</v>
      </c>
      <c r="AH90" s="53" t="b">
        <f t="shared" si="28"/>
        <v>0</v>
      </c>
      <c r="AI90" s="41"/>
      <c r="AJ90" s="54" t="str">
        <f t="shared" si="30"/>
        <v/>
      </c>
      <c r="AK90" s="77" t="str">
        <f t="shared" si="26"/>
        <v/>
      </c>
    </row>
    <row r="91" spans="3:37">
      <c r="C91" s="32"/>
      <c r="D91" s="102" t="s">
        <v>2205</v>
      </c>
      <c r="E91" s="54" t="str">
        <f t="shared" si="32"/>
        <v/>
      </c>
      <c r="F91" s="103" t="str">
        <f t="shared" si="33"/>
        <v/>
      </c>
      <c r="G91" s="2"/>
      <c r="H91" s="3"/>
      <c r="I91" s="4" t="s">
        <v>13</v>
      </c>
      <c r="J91" s="4" t="s">
        <v>13</v>
      </c>
      <c r="K91" s="45" t="str">
        <f t="shared" si="31"/>
        <v>$0.00</v>
      </c>
      <c r="L91" s="44">
        <f t="shared" si="34"/>
        <v>0</v>
      </c>
      <c r="M91" s="32"/>
      <c r="X91" s="57" t="s">
        <v>7479</v>
      </c>
      <c r="Y91" s="62">
        <v>844</v>
      </c>
      <c r="Z91" s="54" t="s">
        <v>2166</v>
      </c>
      <c r="AA91" s="54" t="s">
        <v>4472</v>
      </c>
      <c r="AB91" s="50" t="str">
        <f t="shared" si="22"/>
        <v/>
      </c>
      <c r="AC91" s="52" t="str">
        <f t="shared" si="23"/>
        <v/>
      </c>
      <c r="AD91" s="52">
        <f t="shared" si="24"/>
        <v>0</v>
      </c>
      <c r="AE91" s="52" t="str">
        <f t="shared" si="29"/>
        <v/>
      </c>
      <c r="AF91" s="52">
        <f t="shared" si="25"/>
        <v>0</v>
      </c>
      <c r="AG91" s="52" t="b">
        <f t="shared" si="27"/>
        <v>0</v>
      </c>
      <c r="AH91" s="53" t="b">
        <f t="shared" si="28"/>
        <v>0</v>
      </c>
      <c r="AI91" s="41"/>
      <c r="AJ91" s="54" t="str">
        <f t="shared" si="30"/>
        <v/>
      </c>
      <c r="AK91" s="77" t="str">
        <f t="shared" si="26"/>
        <v/>
      </c>
    </row>
    <row r="92" spans="3:37">
      <c r="C92" s="32"/>
      <c r="D92" s="102" t="s">
        <v>2166</v>
      </c>
      <c r="E92" s="54" t="str">
        <f t="shared" si="32"/>
        <v/>
      </c>
      <c r="F92" s="103" t="str">
        <f t="shared" si="33"/>
        <v/>
      </c>
      <c r="G92" s="2"/>
      <c r="H92" s="3"/>
      <c r="I92" s="4" t="s">
        <v>13</v>
      </c>
      <c r="J92" s="4" t="s">
        <v>13</v>
      </c>
      <c r="K92" s="45" t="str">
        <f t="shared" si="31"/>
        <v>$0.00</v>
      </c>
      <c r="L92" s="44">
        <f t="shared" si="34"/>
        <v>0</v>
      </c>
      <c r="M92" s="32"/>
      <c r="X92" s="57" t="s">
        <v>7480</v>
      </c>
      <c r="Y92" s="62">
        <v>886</v>
      </c>
      <c r="Z92" s="54" t="s">
        <v>7456</v>
      </c>
      <c r="AA92" s="54" t="s">
        <v>4473</v>
      </c>
      <c r="AB92" s="50" t="str">
        <f t="shared" si="22"/>
        <v/>
      </c>
      <c r="AC92" s="52" t="str">
        <f t="shared" si="23"/>
        <v/>
      </c>
      <c r="AD92" s="52">
        <f t="shared" si="24"/>
        <v>0</v>
      </c>
      <c r="AE92" s="52" t="str">
        <f t="shared" si="29"/>
        <v/>
      </c>
      <c r="AF92" s="52">
        <f t="shared" si="25"/>
        <v>0</v>
      </c>
      <c r="AG92" s="52" t="b">
        <f t="shared" si="27"/>
        <v>0</v>
      </c>
      <c r="AH92" s="53" t="b">
        <f t="shared" si="28"/>
        <v>0</v>
      </c>
      <c r="AI92" s="41"/>
      <c r="AJ92" s="54" t="str">
        <f t="shared" si="30"/>
        <v/>
      </c>
      <c r="AK92" s="77" t="str">
        <f t="shared" si="26"/>
        <v/>
      </c>
    </row>
    <row r="93" spans="3:37">
      <c r="C93" s="32"/>
      <c r="D93" s="102" t="s">
        <v>2140</v>
      </c>
      <c r="E93" s="54" t="str">
        <f t="shared" si="32"/>
        <v/>
      </c>
      <c r="F93" s="103" t="str">
        <f t="shared" si="33"/>
        <v/>
      </c>
      <c r="G93" s="2"/>
      <c r="H93" s="3"/>
      <c r="I93" s="4" t="s">
        <v>13</v>
      </c>
      <c r="J93" s="4" t="s">
        <v>13</v>
      </c>
      <c r="K93" s="45" t="str">
        <f t="shared" si="31"/>
        <v>$0.00</v>
      </c>
      <c r="L93" s="44">
        <f t="shared" si="34"/>
        <v>0</v>
      </c>
      <c r="M93" s="32"/>
      <c r="X93" s="57" t="s">
        <v>7481</v>
      </c>
      <c r="Y93" s="62">
        <v>886</v>
      </c>
      <c r="Z93" s="54" t="s">
        <v>7457</v>
      </c>
      <c r="AA93" s="54" t="s">
        <v>4473</v>
      </c>
      <c r="AB93" s="50" t="str">
        <f t="shared" si="22"/>
        <v/>
      </c>
      <c r="AC93" s="52" t="str">
        <f t="shared" si="23"/>
        <v/>
      </c>
      <c r="AD93" s="52">
        <f t="shared" si="24"/>
        <v>0</v>
      </c>
      <c r="AE93" s="52" t="str">
        <f t="shared" si="29"/>
        <v/>
      </c>
      <c r="AF93" s="52">
        <f t="shared" si="25"/>
        <v>0</v>
      </c>
      <c r="AG93" s="52" t="b">
        <f t="shared" si="27"/>
        <v>0</v>
      </c>
      <c r="AH93" s="53" t="b">
        <f t="shared" si="28"/>
        <v>0</v>
      </c>
      <c r="AI93" s="41"/>
      <c r="AJ93" s="54" t="str">
        <f t="shared" si="30"/>
        <v/>
      </c>
      <c r="AK93" s="77" t="str">
        <f t="shared" si="26"/>
        <v/>
      </c>
    </row>
    <row r="94" spans="3:37">
      <c r="C94" s="32"/>
      <c r="D94" s="102" t="s">
        <v>2141</v>
      </c>
      <c r="E94" s="54" t="str">
        <f t="shared" si="32"/>
        <v/>
      </c>
      <c r="F94" s="103" t="str">
        <f t="shared" si="33"/>
        <v/>
      </c>
      <c r="G94" s="2"/>
      <c r="H94" s="3"/>
      <c r="I94" s="4" t="s">
        <v>13</v>
      </c>
      <c r="J94" s="4" t="s">
        <v>13</v>
      </c>
      <c r="K94" s="45" t="str">
        <f t="shared" si="31"/>
        <v>$0.00</v>
      </c>
      <c r="L94" s="44">
        <f t="shared" si="34"/>
        <v>0</v>
      </c>
      <c r="M94" s="32"/>
      <c r="X94" s="57" t="s">
        <v>386</v>
      </c>
      <c r="Y94" s="62">
        <v>728</v>
      </c>
      <c r="Z94" s="54" t="s">
        <v>7458</v>
      </c>
      <c r="AA94" s="54" t="s">
        <v>4473</v>
      </c>
      <c r="AB94" s="50" t="str">
        <f t="shared" si="22"/>
        <v/>
      </c>
      <c r="AC94" s="52" t="str">
        <f t="shared" si="23"/>
        <v/>
      </c>
      <c r="AD94" s="52">
        <f t="shared" si="24"/>
        <v>0</v>
      </c>
      <c r="AE94" s="52" t="str">
        <f t="shared" si="29"/>
        <v/>
      </c>
      <c r="AF94" s="52">
        <f t="shared" si="25"/>
        <v>0</v>
      </c>
      <c r="AG94" s="52" t="b">
        <f t="shared" si="27"/>
        <v>0</v>
      </c>
      <c r="AH94" s="53" t="b">
        <f t="shared" si="28"/>
        <v>0</v>
      </c>
      <c r="AI94" s="41"/>
      <c r="AJ94" s="54" t="str">
        <f t="shared" si="30"/>
        <v/>
      </c>
      <c r="AK94" s="77" t="str">
        <f t="shared" si="26"/>
        <v/>
      </c>
    </row>
    <row r="95" spans="3:37">
      <c r="C95" s="32"/>
      <c r="D95" s="102" t="s">
        <v>2142</v>
      </c>
      <c r="E95" s="54" t="str">
        <f t="shared" si="32"/>
        <v/>
      </c>
      <c r="F95" s="103" t="str">
        <f t="shared" si="33"/>
        <v/>
      </c>
      <c r="G95" s="2"/>
      <c r="H95" s="3"/>
      <c r="I95" s="4" t="s">
        <v>13</v>
      </c>
      <c r="J95" s="4" t="s">
        <v>13</v>
      </c>
      <c r="K95" s="45" t="str">
        <f t="shared" si="31"/>
        <v>$0.00</v>
      </c>
      <c r="L95" s="44">
        <f t="shared" si="34"/>
        <v>0</v>
      </c>
      <c r="M95" s="32"/>
      <c r="X95" s="57" t="s">
        <v>387</v>
      </c>
      <c r="Y95" s="62">
        <v>728</v>
      </c>
      <c r="Z95" s="54" t="s">
        <v>7459</v>
      </c>
      <c r="AA95" s="54" t="s">
        <v>4473</v>
      </c>
      <c r="AB95" s="50" t="str">
        <f t="shared" si="22"/>
        <v/>
      </c>
      <c r="AC95" s="52" t="str">
        <f t="shared" si="23"/>
        <v/>
      </c>
      <c r="AD95" s="52">
        <f t="shared" si="24"/>
        <v>0</v>
      </c>
      <c r="AE95" s="52" t="str">
        <f t="shared" si="29"/>
        <v/>
      </c>
      <c r="AF95" s="52">
        <f t="shared" si="25"/>
        <v>0</v>
      </c>
      <c r="AG95" s="52" t="b">
        <f t="shared" si="27"/>
        <v>0</v>
      </c>
      <c r="AH95" s="53" t="b">
        <f t="shared" si="28"/>
        <v>0</v>
      </c>
      <c r="AI95" s="41"/>
      <c r="AJ95" s="54" t="str">
        <f t="shared" si="30"/>
        <v/>
      </c>
      <c r="AK95" s="77" t="str">
        <f t="shared" si="26"/>
        <v/>
      </c>
    </row>
    <row r="96" spans="3:37">
      <c r="C96" s="32"/>
      <c r="D96" s="102" t="s">
        <v>2143</v>
      </c>
      <c r="E96" s="54" t="str">
        <f t="shared" si="32"/>
        <v/>
      </c>
      <c r="F96" s="103" t="str">
        <f t="shared" si="33"/>
        <v/>
      </c>
      <c r="G96" s="2"/>
      <c r="H96" s="3"/>
      <c r="I96" s="4" t="s">
        <v>13</v>
      </c>
      <c r="J96" s="4" t="s">
        <v>13</v>
      </c>
      <c r="K96" s="45" t="str">
        <f t="shared" si="31"/>
        <v>$0.00</v>
      </c>
      <c r="L96" s="44">
        <f t="shared" si="34"/>
        <v>0</v>
      </c>
      <c r="M96" s="32"/>
      <c r="X96" s="57" t="s">
        <v>5488</v>
      </c>
      <c r="Y96" s="62">
        <v>728</v>
      </c>
      <c r="Z96" s="54" t="s">
        <v>2140</v>
      </c>
      <c r="AA96" s="54" t="s">
        <v>4472</v>
      </c>
      <c r="AB96" s="50" t="str">
        <f t="shared" si="22"/>
        <v/>
      </c>
      <c r="AC96" s="52" t="str">
        <f t="shared" si="23"/>
        <v/>
      </c>
      <c r="AD96" s="52">
        <f t="shared" si="24"/>
        <v>0</v>
      </c>
      <c r="AE96" s="52" t="str">
        <f t="shared" si="29"/>
        <v/>
      </c>
      <c r="AF96" s="52">
        <f t="shared" si="25"/>
        <v>0</v>
      </c>
      <c r="AG96" s="52" t="b">
        <f t="shared" si="27"/>
        <v>0</v>
      </c>
      <c r="AH96" s="53" t="b">
        <f t="shared" si="28"/>
        <v>0</v>
      </c>
      <c r="AI96" s="41"/>
      <c r="AJ96" s="54" t="str">
        <f t="shared" si="30"/>
        <v/>
      </c>
      <c r="AK96" s="77" t="str">
        <f t="shared" si="26"/>
        <v/>
      </c>
    </row>
    <row r="97" spans="3:37">
      <c r="C97" s="32"/>
      <c r="D97" s="102" t="s">
        <v>2144</v>
      </c>
      <c r="E97" s="54" t="str">
        <f t="shared" si="32"/>
        <v/>
      </c>
      <c r="F97" s="103" t="str">
        <f t="shared" si="33"/>
        <v/>
      </c>
      <c r="G97" s="2"/>
      <c r="H97" s="3"/>
      <c r="I97" s="4" t="s">
        <v>13</v>
      </c>
      <c r="J97" s="4" t="s">
        <v>13</v>
      </c>
      <c r="K97" s="45" t="str">
        <f t="shared" si="31"/>
        <v>$0.00</v>
      </c>
      <c r="L97" s="44">
        <f t="shared" si="34"/>
        <v>0</v>
      </c>
      <c r="M97" s="32"/>
      <c r="X97" s="57" t="s">
        <v>388</v>
      </c>
      <c r="Y97" s="62">
        <v>728</v>
      </c>
      <c r="Z97" s="54" t="s">
        <v>2141</v>
      </c>
      <c r="AA97" s="54" t="s">
        <v>4472</v>
      </c>
      <c r="AB97" s="50" t="str">
        <f t="shared" si="22"/>
        <v/>
      </c>
      <c r="AC97" s="52" t="str">
        <f t="shared" si="23"/>
        <v/>
      </c>
      <c r="AD97" s="52">
        <f t="shared" si="24"/>
        <v>0</v>
      </c>
      <c r="AE97" s="52" t="str">
        <f t="shared" si="29"/>
        <v/>
      </c>
      <c r="AF97" s="52">
        <f t="shared" si="25"/>
        <v>0</v>
      </c>
      <c r="AG97" s="52" t="b">
        <f t="shared" si="27"/>
        <v>0</v>
      </c>
      <c r="AH97" s="53" t="b">
        <f t="shared" si="28"/>
        <v>0</v>
      </c>
      <c r="AI97" s="41"/>
      <c r="AJ97" s="54" t="str">
        <f t="shared" si="30"/>
        <v/>
      </c>
      <c r="AK97" s="77" t="str">
        <f t="shared" si="26"/>
        <v/>
      </c>
    </row>
    <row r="98" spans="3:37">
      <c r="C98" s="32"/>
      <c r="D98" s="102" t="s">
        <v>2145</v>
      </c>
      <c r="E98" s="54" t="str">
        <f t="shared" si="32"/>
        <v/>
      </c>
      <c r="F98" s="103" t="str">
        <f t="shared" si="33"/>
        <v/>
      </c>
      <c r="G98" s="2"/>
      <c r="H98" s="3"/>
      <c r="I98" s="4" t="s">
        <v>13</v>
      </c>
      <c r="J98" s="4" t="s">
        <v>13</v>
      </c>
      <c r="K98" s="45" t="str">
        <f t="shared" si="31"/>
        <v>$0.00</v>
      </c>
      <c r="L98" s="44">
        <f t="shared" si="34"/>
        <v>0</v>
      </c>
      <c r="M98" s="32"/>
      <c r="X98" s="57" t="s">
        <v>4614</v>
      </c>
      <c r="Y98" s="62">
        <v>844</v>
      </c>
      <c r="Z98" s="54" t="s">
        <v>2142</v>
      </c>
      <c r="AA98" s="54" t="s">
        <v>4472</v>
      </c>
      <c r="AB98" s="50" t="str">
        <f t="shared" si="22"/>
        <v/>
      </c>
      <c r="AC98" s="52" t="str">
        <f t="shared" si="23"/>
        <v/>
      </c>
      <c r="AD98" s="52">
        <f t="shared" si="24"/>
        <v>0</v>
      </c>
      <c r="AE98" s="52" t="str">
        <f t="shared" si="29"/>
        <v/>
      </c>
      <c r="AF98" s="52">
        <f t="shared" si="25"/>
        <v>0</v>
      </c>
      <c r="AG98" s="52" t="b">
        <f t="shared" si="27"/>
        <v>0</v>
      </c>
      <c r="AH98" s="53" t="b">
        <f t="shared" si="28"/>
        <v>0</v>
      </c>
      <c r="AI98" s="41"/>
      <c r="AJ98" s="54" t="str">
        <f t="shared" si="30"/>
        <v/>
      </c>
      <c r="AK98" s="77" t="str">
        <f t="shared" si="26"/>
        <v/>
      </c>
    </row>
    <row r="99" spans="3:37">
      <c r="C99" s="32"/>
      <c r="D99" s="102" t="s">
        <v>2146</v>
      </c>
      <c r="E99" s="54" t="str">
        <f t="shared" si="32"/>
        <v/>
      </c>
      <c r="F99" s="103" t="str">
        <f t="shared" si="33"/>
        <v/>
      </c>
      <c r="G99" s="2"/>
      <c r="H99" s="3"/>
      <c r="I99" s="4" t="s">
        <v>13</v>
      </c>
      <c r="J99" s="4" t="s">
        <v>13</v>
      </c>
      <c r="K99" s="45" t="str">
        <f t="shared" si="31"/>
        <v>$0.00</v>
      </c>
      <c r="L99" s="44">
        <f t="shared" si="34"/>
        <v>0</v>
      </c>
      <c r="M99" s="32"/>
      <c r="X99" s="57" t="s">
        <v>852</v>
      </c>
      <c r="Y99" s="62">
        <v>844</v>
      </c>
      <c r="Z99" s="54" t="s">
        <v>2143</v>
      </c>
      <c r="AA99" s="54" t="s">
        <v>4472</v>
      </c>
      <c r="AB99" s="50" t="str">
        <f t="shared" ref="AB99:AB102" si="35">UPPER(H105)</f>
        <v/>
      </c>
      <c r="AC99" s="52" t="str">
        <f t="shared" ref="AC99:AC102" si="36">IFERROR(VLOOKUP(AB99,Z:AA,2,FALSE),"")</f>
        <v/>
      </c>
      <c r="AD99" s="52">
        <f t="shared" ref="AD99:AD102" si="37">IF(OR(I105="Select Here",I105=""),$H$3,I105)</f>
        <v>0</v>
      </c>
      <c r="AE99" s="52" t="str">
        <f t="shared" si="29"/>
        <v/>
      </c>
      <c r="AF99" s="52">
        <f t="shared" ref="AF99:AF102" si="38">IF(OR(J105="Select Here",J105=""),$H$4,J105)</f>
        <v>0</v>
      </c>
      <c r="AG99" s="52" t="b">
        <f t="shared" si="27"/>
        <v>0</v>
      </c>
      <c r="AH99" s="53" t="b">
        <f t="shared" si="28"/>
        <v>0</v>
      </c>
      <c r="AI99" s="41"/>
      <c r="AJ99" s="54" t="str">
        <f t="shared" si="30"/>
        <v/>
      </c>
      <c r="AK99" s="77" t="str">
        <f t="shared" ref="AK99:AK102" si="39">IFERROR(VLOOKUP(AJ99,X:Y,2,FALSE),"")</f>
        <v/>
      </c>
    </row>
    <row r="100" spans="3:37">
      <c r="C100" s="32"/>
      <c r="D100" s="102" t="s">
        <v>2147</v>
      </c>
      <c r="E100" s="54" t="str">
        <f t="shared" si="32"/>
        <v/>
      </c>
      <c r="F100" s="103" t="str">
        <f t="shared" si="33"/>
        <v/>
      </c>
      <c r="G100" s="2"/>
      <c r="H100" s="3"/>
      <c r="I100" s="4" t="s">
        <v>13</v>
      </c>
      <c r="J100" s="4" t="s">
        <v>13</v>
      </c>
      <c r="K100" s="45" t="str">
        <f t="shared" si="31"/>
        <v>$0.00</v>
      </c>
      <c r="L100" s="44">
        <f t="shared" si="34"/>
        <v>0</v>
      </c>
      <c r="M100" s="32"/>
      <c r="X100" s="57" t="s">
        <v>853</v>
      </c>
      <c r="Y100" s="62">
        <v>915</v>
      </c>
      <c r="Z100" s="54" t="s">
        <v>2144</v>
      </c>
      <c r="AA100" s="54" t="s">
        <v>4472</v>
      </c>
      <c r="AB100" s="50" t="str">
        <f t="shared" si="35"/>
        <v/>
      </c>
      <c r="AC100" s="52" t="str">
        <f t="shared" si="36"/>
        <v/>
      </c>
      <c r="AD100" s="52">
        <f t="shared" si="37"/>
        <v>0</v>
      </c>
      <c r="AE100" s="52" t="str">
        <f t="shared" si="29"/>
        <v/>
      </c>
      <c r="AF100" s="52">
        <f t="shared" si="38"/>
        <v>0</v>
      </c>
      <c r="AG100" s="52" t="b">
        <f t="shared" si="27"/>
        <v>0</v>
      </c>
      <c r="AH100" s="53" t="b">
        <f t="shared" si="28"/>
        <v>0</v>
      </c>
      <c r="AI100" s="41"/>
      <c r="AJ100" s="54" t="str">
        <f t="shared" si="30"/>
        <v/>
      </c>
      <c r="AK100" s="77" t="str">
        <f t="shared" si="39"/>
        <v/>
      </c>
    </row>
    <row r="101" spans="3:37">
      <c r="C101" s="32"/>
      <c r="D101" s="102" t="s">
        <v>2148</v>
      </c>
      <c r="E101" s="54" t="str">
        <f t="shared" si="32"/>
        <v/>
      </c>
      <c r="F101" s="103" t="str">
        <f t="shared" si="33"/>
        <v/>
      </c>
      <c r="G101" s="2"/>
      <c r="H101" s="3"/>
      <c r="I101" s="4" t="s">
        <v>13</v>
      </c>
      <c r="J101" s="4" t="s">
        <v>13</v>
      </c>
      <c r="K101" s="45" t="str">
        <f t="shared" si="31"/>
        <v>$0.00</v>
      </c>
      <c r="L101" s="44">
        <f t="shared" si="34"/>
        <v>0</v>
      </c>
      <c r="M101" s="32"/>
      <c r="X101" s="57" t="s">
        <v>854</v>
      </c>
      <c r="Y101" s="62">
        <v>915</v>
      </c>
      <c r="Z101" s="54" t="s">
        <v>2145</v>
      </c>
      <c r="AA101" s="54" t="s">
        <v>4472</v>
      </c>
      <c r="AB101" s="50" t="str">
        <f t="shared" si="35"/>
        <v/>
      </c>
      <c r="AC101" s="52" t="str">
        <f t="shared" si="36"/>
        <v/>
      </c>
      <c r="AD101" s="52">
        <f t="shared" si="37"/>
        <v>0</v>
      </c>
      <c r="AE101" s="52" t="str">
        <f t="shared" si="29"/>
        <v/>
      </c>
      <c r="AF101" s="52">
        <f t="shared" si="38"/>
        <v>0</v>
      </c>
      <c r="AG101" s="52" t="b">
        <f t="shared" si="27"/>
        <v>0</v>
      </c>
      <c r="AH101" s="53" t="b">
        <f t="shared" si="28"/>
        <v>0</v>
      </c>
      <c r="AI101" s="41"/>
      <c r="AJ101" s="54" t="str">
        <f t="shared" si="30"/>
        <v/>
      </c>
      <c r="AK101" s="77" t="str">
        <f t="shared" si="39"/>
        <v/>
      </c>
    </row>
    <row r="102" spans="3:37">
      <c r="C102" s="32"/>
      <c r="D102" s="102" t="s">
        <v>2149</v>
      </c>
      <c r="E102" s="54" t="str">
        <f t="shared" si="32"/>
        <v/>
      </c>
      <c r="F102" s="103" t="str">
        <f t="shared" si="33"/>
        <v/>
      </c>
      <c r="G102" s="2"/>
      <c r="H102" s="3"/>
      <c r="I102" s="4" t="s">
        <v>13</v>
      </c>
      <c r="J102" s="4" t="s">
        <v>13</v>
      </c>
      <c r="K102" s="45" t="str">
        <f t="shared" si="31"/>
        <v>$0.00</v>
      </c>
      <c r="L102" s="44">
        <f t="shared" si="34"/>
        <v>0</v>
      </c>
      <c r="M102" s="32"/>
      <c r="X102" s="57" t="s">
        <v>5728</v>
      </c>
      <c r="Y102" s="62">
        <v>915</v>
      </c>
      <c r="Z102" s="54" t="s">
        <v>2146</v>
      </c>
      <c r="AA102" s="54" t="s">
        <v>4472</v>
      </c>
      <c r="AB102" s="60" t="str">
        <f t="shared" si="35"/>
        <v/>
      </c>
      <c r="AC102" s="60" t="str">
        <f t="shared" si="36"/>
        <v/>
      </c>
      <c r="AD102" s="60">
        <f t="shared" si="37"/>
        <v>0</v>
      </c>
      <c r="AE102" s="60" t="str">
        <f t="shared" si="29"/>
        <v/>
      </c>
      <c r="AF102" s="60">
        <f t="shared" si="38"/>
        <v>0</v>
      </c>
      <c r="AG102" s="52" t="b">
        <f t="shared" si="27"/>
        <v>0</v>
      </c>
      <c r="AH102" s="53" t="b">
        <f t="shared" si="28"/>
        <v>0</v>
      </c>
      <c r="AI102" s="101"/>
      <c r="AJ102" s="58" t="str">
        <f t="shared" si="30"/>
        <v/>
      </c>
      <c r="AK102" s="78" t="str">
        <f t="shared" si="39"/>
        <v/>
      </c>
    </row>
    <row r="103" spans="3:37">
      <c r="C103" s="32"/>
      <c r="D103" s="102" t="s">
        <v>2206</v>
      </c>
      <c r="E103" s="54" t="str">
        <f t="shared" si="32"/>
        <v/>
      </c>
      <c r="F103" s="103" t="str">
        <f t="shared" si="33"/>
        <v/>
      </c>
      <c r="G103" s="2"/>
      <c r="H103" s="3"/>
      <c r="I103" s="4" t="s">
        <v>13</v>
      </c>
      <c r="J103" s="4" t="s">
        <v>13</v>
      </c>
      <c r="K103" s="45" t="str">
        <f t="shared" si="31"/>
        <v>$0.00</v>
      </c>
      <c r="L103" s="44">
        <f t="shared" si="34"/>
        <v>0</v>
      </c>
      <c r="M103" s="32"/>
      <c r="X103" s="57" t="s">
        <v>4615</v>
      </c>
      <c r="Y103" s="62">
        <v>915</v>
      </c>
      <c r="Z103" s="54" t="s">
        <v>2147</v>
      </c>
      <c r="AA103" s="54" t="s">
        <v>4472</v>
      </c>
      <c r="AK103" s="105"/>
    </row>
    <row r="104" spans="3:37">
      <c r="C104" s="32"/>
      <c r="D104" s="102" t="s">
        <v>2207</v>
      </c>
      <c r="E104" s="54" t="str">
        <f t="shared" si="32"/>
        <v/>
      </c>
      <c r="F104" s="103" t="str">
        <f t="shared" si="33"/>
        <v/>
      </c>
      <c r="G104" s="2"/>
      <c r="H104" s="3"/>
      <c r="I104" s="4" t="s">
        <v>13</v>
      </c>
      <c r="J104" s="4" t="s">
        <v>13</v>
      </c>
      <c r="K104" s="45" t="str">
        <f t="shared" si="31"/>
        <v>$0.00</v>
      </c>
      <c r="L104" s="44">
        <f t="shared" si="34"/>
        <v>0</v>
      </c>
      <c r="M104" s="32"/>
      <c r="X104" s="57" t="s">
        <v>856</v>
      </c>
      <c r="Y104" s="62">
        <v>915</v>
      </c>
      <c r="Z104" s="54" t="s">
        <v>2148</v>
      </c>
      <c r="AA104" s="54" t="s">
        <v>4472</v>
      </c>
      <c r="AK104" s="105"/>
    </row>
    <row r="105" spans="3:37">
      <c r="C105" s="32"/>
      <c r="D105" s="102" t="s">
        <v>2150</v>
      </c>
      <c r="E105" s="54" t="str">
        <f t="shared" si="32"/>
        <v/>
      </c>
      <c r="F105" s="103" t="str">
        <f t="shared" si="33"/>
        <v/>
      </c>
      <c r="G105" s="2"/>
      <c r="H105" s="3"/>
      <c r="I105" s="4" t="s">
        <v>13</v>
      </c>
      <c r="J105" s="4" t="s">
        <v>13</v>
      </c>
      <c r="K105" s="45" t="str">
        <f t="shared" ref="K105:K108" si="40">IFERROR(IF($H$5="","$0.00",IF($AL$2&gt;$AL$3,$H$5*AK99,"Expired!")),0)</f>
        <v>$0.00</v>
      </c>
      <c r="L105" s="44">
        <f t="shared" si="34"/>
        <v>0</v>
      </c>
      <c r="M105" s="32"/>
      <c r="X105" s="57" t="s">
        <v>7482</v>
      </c>
      <c r="Y105" s="62">
        <v>915</v>
      </c>
      <c r="Z105" s="54" t="s">
        <v>2149</v>
      </c>
      <c r="AA105" s="54" t="s">
        <v>4472</v>
      </c>
      <c r="AK105" s="105"/>
    </row>
    <row r="106" spans="3:37">
      <c r="C106" s="32"/>
      <c r="D106" s="102" t="s">
        <v>248</v>
      </c>
      <c r="E106" s="54" t="str">
        <f t="shared" si="32"/>
        <v/>
      </c>
      <c r="F106" s="103" t="str">
        <f t="shared" si="33"/>
        <v/>
      </c>
      <c r="G106" s="2"/>
      <c r="H106" s="3"/>
      <c r="I106" s="4" t="s">
        <v>13</v>
      </c>
      <c r="J106" s="4" t="s">
        <v>13</v>
      </c>
      <c r="K106" s="45" t="str">
        <f t="shared" si="40"/>
        <v>$0.00</v>
      </c>
      <c r="L106" s="44">
        <f t="shared" si="34"/>
        <v>0</v>
      </c>
      <c r="M106" s="32"/>
      <c r="X106" s="57" t="s">
        <v>7483</v>
      </c>
      <c r="Y106" s="62">
        <v>961</v>
      </c>
      <c r="Z106" s="54" t="s">
        <v>7900</v>
      </c>
      <c r="AA106" s="54" t="s">
        <v>4472</v>
      </c>
      <c r="AK106" s="105"/>
    </row>
    <row r="107" spans="3:37">
      <c r="C107" s="32"/>
      <c r="D107" s="102" t="s">
        <v>249</v>
      </c>
      <c r="E107" s="54" t="str">
        <f t="shared" si="32"/>
        <v/>
      </c>
      <c r="F107" s="103" t="str">
        <f t="shared" si="33"/>
        <v/>
      </c>
      <c r="G107" s="2"/>
      <c r="H107" s="3"/>
      <c r="I107" s="4" t="s">
        <v>13</v>
      </c>
      <c r="J107" s="4" t="s">
        <v>13</v>
      </c>
      <c r="K107" s="45" t="str">
        <f t="shared" si="40"/>
        <v>$0.00</v>
      </c>
      <c r="L107" s="44">
        <f t="shared" si="34"/>
        <v>0</v>
      </c>
      <c r="M107" s="32"/>
      <c r="X107" s="57" t="s">
        <v>7484</v>
      </c>
      <c r="Y107" s="62">
        <v>961</v>
      </c>
      <c r="Z107" s="54" t="s">
        <v>7897</v>
      </c>
      <c r="AA107" s="54" t="s">
        <v>4472</v>
      </c>
      <c r="AK107" s="105"/>
    </row>
    <row r="108" spans="3:37">
      <c r="C108" s="32"/>
      <c r="D108" s="102" t="s">
        <v>250</v>
      </c>
      <c r="E108" s="58" t="str">
        <f t="shared" si="32"/>
        <v/>
      </c>
      <c r="F108" s="104" t="str">
        <f t="shared" si="33"/>
        <v/>
      </c>
      <c r="G108" s="2"/>
      <c r="H108" s="3"/>
      <c r="I108" s="4" t="s">
        <v>13</v>
      </c>
      <c r="J108" s="4" t="s">
        <v>13</v>
      </c>
      <c r="K108" s="45" t="str">
        <f t="shared" si="40"/>
        <v>$0.00</v>
      </c>
      <c r="L108" s="44">
        <f t="shared" si="34"/>
        <v>0</v>
      </c>
      <c r="M108" s="32"/>
      <c r="X108" s="57" t="s">
        <v>389</v>
      </c>
      <c r="Y108" s="62">
        <v>767</v>
      </c>
      <c r="Z108" s="54" t="s">
        <v>2206</v>
      </c>
      <c r="AA108" s="54" t="s">
        <v>4472</v>
      </c>
      <c r="AK108" s="105"/>
    </row>
    <row r="109" spans="3:37">
      <c r="C109" s="32"/>
      <c r="D109" s="55" t="s">
        <v>251</v>
      </c>
      <c r="E109" s="32"/>
      <c r="F109" s="32"/>
      <c r="G109" s="32"/>
      <c r="H109" s="32"/>
      <c r="I109" s="32"/>
      <c r="J109" s="32"/>
      <c r="K109" s="40"/>
      <c r="L109" s="40"/>
      <c r="M109" s="32"/>
      <c r="X109" s="57" t="s">
        <v>390</v>
      </c>
      <c r="Y109" s="62">
        <v>767</v>
      </c>
      <c r="Z109" s="54" t="s">
        <v>2207</v>
      </c>
      <c r="AA109" s="54" t="s">
        <v>4472</v>
      </c>
      <c r="AC109" s="105" t="str">
        <f t="shared" ref="AC109:AC140" si="41">IFERROR(VLOOKUP(AB109,Z:AA,2,FALSE),"")</f>
        <v/>
      </c>
    </row>
    <row r="110" spans="3:37">
      <c r="C110" s="32"/>
      <c r="D110" s="55" t="s">
        <v>252</v>
      </c>
      <c r="E110" s="32"/>
      <c r="F110" s="32"/>
      <c r="G110" s="32"/>
      <c r="H110" s="32"/>
      <c r="I110" s="32"/>
      <c r="J110" s="32"/>
      <c r="K110" s="40"/>
      <c r="L110" s="40"/>
      <c r="M110" s="32"/>
      <c r="X110" s="57" t="s">
        <v>5489</v>
      </c>
      <c r="Y110" s="62">
        <v>767</v>
      </c>
      <c r="Z110" s="54" t="s">
        <v>2150</v>
      </c>
      <c r="AA110" s="54" t="s">
        <v>4472</v>
      </c>
      <c r="AC110" s="105" t="str">
        <f t="shared" si="41"/>
        <v/>
      </c>
    </row>
    <row r="111" spans="3:37">
      <c r="D111" s="55" t="s">
        <v>253</v>
      </c>
      <c r="X111" s="57" t="s">
        <v>391</v>
      </c>
      <c r="Y111" s="62">
        <v>767</v>
      </c>
      <c r="Z111" s="54" t="s">
        <v>248</v>
      </c>
      <c r="AA111" s="54" t="s">
        <v>4472</v>
      </c>
      <c r="AC111" s="105" t="str">
        <f t="shared" si="41"/>
        <v/>
      </c>
    </row>
    <row r="112" spans="3:37">
      <c r="D112" s="55" t="s">
        <v>254</v>
      </c>
      <c r="X112" s="57" t="s">
        <v>4616</v>
      </c>
      <c r="Y112" s="62">
        <v>915</v>
      </c>
      <c r="Z112" s="54" t="s">
        <v>249</v>
      </c>
      <c r="AA112" s="54" t="s">
        <v>4472</v>
      </c>
      <c r="AC112" s="105" t="str">
        <f t="shared" si="41"/>
        <v/>
      </c>
    </row>
    <row r="113" spans="4:29">
      <c r="D113" s="55" t="s">
        <v>255</v>
      </c>
      <c r="X113" s="57" t="s">
        <v>860</v>
      </c>
      <c r="Y113" s="62">
        <v>915</v>
      </c>
      <c r="Z113" s="54" t="s">
        <v>250</v>
      </c>
      <c r="AA113" s="54" t="s">
        <v>4472</v>
      </c>
      <c r="AC113" s="105" t="str">
        <f t="shared" si="41"/>
        <v/>
      </c>
    </row>
    <row r="114" spans="4:29">
      <c r="D114" s="55" t="s">
        <v>256</v>
      </c>
      <c r="X114" s="57" t="s">
        <v>861</v>
      </c>
      <c r="Y114" s="62">
        <v>966</v>
      </c>
      <c r="Z114" s="54" t="s">
        <v>251</v>
      </c>
      <c r="AA114" s="54" t="s">
        <v>4472</v>
      </c>
      <c r="AC114" s="105" t="str">
        <f t="shared" si="41"/>
        <v/>
      </c>
    </row>
    <row r="115" spans="4:29">
      <c r="D115" s="55" t="s">
        <v>257</v>
      </c>
      <c r="X115" s="57" t="s">
        <v>862</v>
      </c>
      <c r="Y115" s="62">
        <v>966</v>
      </c>
      <c r="Z115" s="54" t="s">
        <v>252</v>
      </c>
      <c r="AA115" s="54" t="s">
        <v>4472</v>
      </c>
      <c r="AC115" s="105" t="str">
        <f t="shared" si="41"/>
        <v/>
      </c>
    </row>
    <row r="116" spans="4:29">
      <c r="D116" s="55" t="s">
        <v>258</v>
      </c>
      <c r="X116" s="57" t="s">
        <v>5729</v>
      </c>
      <c r="Y116" s="62">
        <v>966</v>
      </c>
      <c r="Z116" s="54" t="s">
        <v>253</v>
      </c>
      <c r="AA116" s="54" t="s">
        <v>4472</v>
      </c>
      <c r="AC116" s="105" t="str">
        <f t="shared" si="41"/>
        <v/>
      </c>
    </row>
    <row r="117" spans="4:29">
      <c r="D117" s="55" t="s">
        <v>259</v>
      </c>
      <c r="X117" s="57" t="s">
        <v>4617</v>
      </c>
      <c r="Y117" s="62">
        <v>966</v>
      </c>
      <c r="Z117" s="54" t="s">
        <v>254</v>
      </c>
      <c r="AA117" s="54" t="s">
        <v>4472</v>
      </c>
      <c r="AC117" s="105" t="str">
        <f t="shared" si="41"/>
        <v/>
      </c>
    </row>
    <row r="118" spans="4:29">
      <c r="D118" s="55" t="s">
        <v>260</v>
      </c>
      <c r="X118" s="57" t="s">
        <v>864</v>
      </c>
      <c r="Y118" s="62">
        <v>966</v>
      </c>
      <c r="Z118" s="54" t="s">
        <v>255</v>
      </c>
      <c r="AA118" s="54" t="s">
        <v>4472</v>
      </c>
      <c r="AC118" s="105" t="str">
        <f t="shared" si="41"/>
        <v/>
      </c>
    </row>
    <row r="119" spans="4:29">
      <c r="D119" s="55" t="s">
        <v>261</v>
      </c>
      <c r="X119" s="57" t="s">
        <v>7485</v>
      </c>
      <c r="Y119" s="62">
        <v>966</v>
      </c>
      <c r="Z119" s="54" t="s">
        <v>256</v>
      </c>
      <c r="AA119" s="54" t="s">
        <v>4472</v>
      </c>
      <c r="AC119" s="105" t="str">
        <f t="shared" si="41"/>
        <v/>
      </c>
    </row>
    <row r="120" spans="4:29">
      <c r="D120" s="55" t="s">
        <v>262</v>
      </c>
      <c r="X120" s="57" t="s">
        <v>7486</v>
      </c>
      <c r="Y120" s="62">
        <v>1014</v>
      </c>
      <c r="Z120" s="54" t="s">
        <v>257</v>
      </c>
      <c r="AA120" s="54" t="s">
        <v>4472</v>
      </c>
      <c r="AC120" s="105" t="str">
        <f t="shared" si="41"/>
        <v/>
      </c>
    </row>
    <row r="121" spans="4:29">
      <c r="D121" s="55" t="s">
        <v>263</v>
      </c>
      <c r="X121" s="57" t="s">
        <v>7487</v>
      </c>
      <c r="Y121" s="62">
        <v>1014</v>
      </c>
      <c r="Z121" s="54" t="s">
        <v>258</v>
      </c>
      <c r="AA121" s="54" t="s">
        <v>4472</v>
      </c>
      <c r="AC121" s="105" t="str">
        <f t="shared" si="41"/>
        <v/>
      </c>
    </row>
    <row r="122" spans="4:29">
      <c r="D122" s="55" t="s">
        <v>2208</v>
      </c>
      <c r="X122" s="57" t="s">
        <v>392</v>
      </c>
      <c r="Y122" s="62">
        <v>819</v>
      </c>
      <c r="Z122" s="54" t="s">
        <v>259</v>
      </c>
      <c r="AA122" s="54" t="s">
        <v>4472</v>
      </c>
      <c r="AC122" s="105" t="str">
        <f t="shared" si="41"/>
        <v/>
      </c>
    </row>
    <row r="123" spans="4:29">
      <c r="D123" s="55" t="s">
        <v>2209</v>
      </c>
      <c r="X123" s="57" t="s">
        <v>393</v>
      </c>
      <c r="Y123" s="62">
        <v>819</v>
      </c>
      <c r="Z123" s="54" t="s">
        <v>260</v>
      </c>
      <c r="AA123" s="54" t="s">
        <v>4472</v>
      </c>
      <c r="AC123" s="105" t="str">
        <f t="shared" si="41"/>
        <v/>
      </c>
    </row>
    <row r="124" spans="4:29">
      <c r="D124" s="55" t="s">
        <v>2210</v>
      </c>
      <c r="X124" s="57" t="s">
        <v>5490</v>
      </c>
      <c r="Y124" s="62">
        <v>819</v>
      </c>
      <c r="Z124" s="54" t="s">
        <v>261</v>
      </c>
      <c r="AA124" s="54" t="s">
        <v>4472</v>
      </c>
      <c r="AC124" s="105" t="str">
        <f t="shared" si="41"/>
        <v/>
      </c>
    </row>
    <row r="125" spans="4:29">
      <c r="D125" s="55" t="s">
        <v>2096</v>
      </c>
      <c r="X125" s="57" t="s">
        <v>394</v>
      </c>
      <c r="Y125" s="62">
        <v>819</v>
      </c>
      <c r="Z125" s="54" t="s">
        <v>262</v>
      </c>
      <c r="AA125" s="54" t="s">
        <v>4472</v>
      </c>
      <c r="AC125" s="105" t="str">
        <f t="shared" si="41"/>
        <v/>
      </c>
    </row>
    <row r="126" spans="4:29">
      <c r="D126" s="55" t="s">
        <v>2211</v>
      </c>
      <c r="X126" s="57" t="s">
        <v>4618</v>
      </c>
      <c r="Y126" s="62">
        <v>966</v>
      </c>
      <c r="Z126" s="54" t="s">
        <v>263</v>
      </c>
      <c r="AA126" s="54" t="s">
        <v>4472</v>
      </c>
      <c r="AC126" s="105" t="str">
        <f t="shared" si="41"/>
        <v/>
      </c>
    </row>
    <row r="127" spans="4:29">
      <c r="D127" s="55" t="s">
        <v>2212</v>
      </c>
      <c r="X127" s="57" t="s">
        <v>868</v>
      </c>
      <c r="Y127" s="62">
        <v>966</v>
      </c>
      <c r="Z127" s="54" t="s">
        <v>264</v>
      </c>
      <c r="AA127" s="54" t="s">
        <v>4472</v>
      </c>
      <c r="AC127" s="105" t="str">
        <f t="shared" si="41"/>
        <v/>
      </c>
    </row>
    <row r="128" spans="4:29">
      <c r="D128" s="55" t="s">
        <v>2213</v>
      </c>
      <c r="X128" s="57" t="s">
        <v>869</v>
      </c>
      <c r="Y128" s="62">
        <v>1013</v>
      </c>
      <c r="Z128" s="54" t="s">
        <v>265</v>
      </c>
      <c r="AA128" s="54" t="s">
        <v>4472</v>
      </c>
      <c r="AC128" s="105" t="str">
        <f t="shared" si="41"/>
        <v/>
      </c>
    </row>
    <row r="129" spans="4:29">
      <c r="D129" s="55" t="s">
        <v>2214</v>
      </c>
      <c r="X129" s="57" t="s">
        <v>870</v>
      </c>
      <c r="Y129" s="62">
        <v>1013</v>
      </c>
      <c r="Z129" s="54" t="s">
        <v>266</v>
      </c>
      <c r="AA129" s="54" t="s">
        <v>4472</v>
      </c>
      <c r="AC129" s="105" t="str">
        <f t="shared" si="41"/>
        <v/>
      </c>
    </row>
    <row r="130" spans="4:29">
      <c r="D130" s="55" t="s">
        <v>2215</v>
      </c>
      <c r="X130" s="57" t="s">
        <v>5730</v>
      </c>
      <c r="Y130" s="62">
        <v>1013</v>
      </c>
      <c r="Z130" s="54" t="s">
        <v>2208</v>
      </c>
      <c r="AA130" s="54" t="s">
        <v>4474</v>
      </c>
      <c r="AC130" s="105" t="str">
        <f t="shared" si="41"/>
        <v/>
      </c>
    </row>
    <row r="131" spans="4:29">
      <c r="D131" s="55" t="s">
        <v>2151</v>
      </c>
      <c r="X131" s="57" t="s">
        <v>4619</v>
      </c>
      <c r="Y131" s="62">
        <v>1013</v>
      </c>
      <c r="Z131" s="54" t="s">
        <v>2209</v>
      </c>
      <c r="AA131" s="54" t="s">
        <v>4474</v>
      </c>
      <c r="AC131" s="105" t="str">
        <f t="shared" si="41"/>
        <v/>
      </c>
    </row>
    <row r="132" spans="4:29">
      <c r="D132" s="55" t="s">
        <v>2152</v>
      </c>
      <c r="X132" s="57" t="s">
        <v>872</v>
      </c>
      <c r="Y132" s="62">
        <v>1013</v>
      </c>
      <c r="Z132" s="54" t="s">
        <v>2210</v>
      </c>
      <c r="AA132" s="54" t="s">
        <v>4474</v>
      </c>
      <c r="AC132" s="105" t="str">
        <f t="shared" si="41"/>
        <v/>
      </c>
    </row>
    <row r="133" spans="4:29">
      <c r="D133" s="55" t="s">
        <v>2216</v>
      </c>
      <c r="X133" s="57" t="s">
        <v>7488</v>
      </c>
      <c r="Y133" s="62">
        <v>1013</v>
      </c>
      <c r="Z133" s="54" t="s">
        <v>2096</v>
      </c>
      <c r="AA133" s="54" t="s">
        <v>4473</v>
      </c>
      <c r="AC133" s="105" t="str">
        <f t="shared" si="41"/>
        <v/>
      </c>
    </row>
    <row r="134" spans="4:29">
      <c r="D134" s="55" t="s">
        <v>2153</v>
      </c>
      <c r="X134" s="57" t="s">
        <v>395</v>
      </c>
      <c r="Y134" s="62">
        <v>862</v>
      </c>
      <c r="Z134" s="54" t="s">
        <v>2211</v>
      </c>
      <c r="AA134" s="54" t="s">
        <v>4473</v>
      </c>
      <c r="AC134" s="105" t="str">
        <f t="shared" si="41"/>
        <v/>
      </c>
    </row>
    <row r="135" spans="4:29">
      <c r="D135" s="55" t="s">
        <v>2154</v>
      </c>
      <c r="X135" s="57" t="s">
        <v>396</v>
      </c>
      <c r="Y135" s="62">
        <v>862</v>
      </c>
      <c r="Z135" s="54" t="s">
        <v>2212</v>
      </c>
      <c r="AA135" s="54" t="s">
        <v>4473</v>
      </c>
      <c r="AC135" s="105" t="str">
        <f t="shared" si="41"/>
        <v/>
      </c>
    </row>
    <row r="136" spans="4:29">
      <c r="D136" s="55" t="s">
        <v>2155</v>
      </c>
      <c r="X136" s="57" t="s">
        <v>5491</v>
      </c>
      <c r="Y136" s="62">
        <v>862</v>
      </c>
      <c r="Z136" s="54" t="s">
        <v>2213</v>
      </c>
      <c r="AA136" s="54" t="s">
        <v>4473</v>
      </c>
      <c r="AC136" s="105" t="str">
        <f t="shared" si="41"/>
        <v/>
      </c>
    </row>
    <row r="137" spans="4:29">
      <c r="D137" s="55" t="s">
        <v>2156</v>
      </c>
      <c r="X137" s="57" t="s">
        <v>397</v>
      </c>
      <c r="Y137" s="62">
        <v>862</v>
      </c>
      <c r="Z137" s="54" t="s">
        <v>2214</v>
      </c>
      <c r="AA137" s="54" t="s">
        <v>4473</v>
      </c>
      <c r="AC137" s="105" t="str">
        <f t="shared" si="41"/>
        <v/>
      </c>
    </row>
    <row r="138" spans="4:29">
      <c r="D138" s="55" t="s">
        <v>2157</v>
      </c>
      <c r="X138" s="57" t="s">
        <v>4620</v>
      </c>
      <c r="Y138" s="62">
        <v>1013</v>
      </c>
      <c r="Z138" s="54" t="s">
        <v>2215</v>
      </c>
      <c r="AA138" s="54" t="s">
        <v>4473</v>
      </c>
      <c r="AC138" s="105" t="str">
        <f t="shared" si="41"/>
        <v/>
      </c>
    </row>
    <row r="139" spans="4:29">
      <c r="D139" s="55" t="s">
        <v>2158</v>
      </c>
      <c r="X139" s="57" t="s">
        <v>876</v>
      </c>
      <c r="Y139" s="62">
        <v>1013</v>
      </c>
      <c r="Z139" s="54" t="s">
        <v>2151</v>
      </c>
      <c r="AA139" s="54" t="s">
        <v>4472</v>
      </c>
      <c r="AC139" s="105" t="str">
        <f t="shared" si="41"/>
        <v/>
      </c>
    </row>
    <row r="140" spans="4:29">
      <c r="D140" s="55" t="s">
        <v>2159</v>
      </c>
      <c r="X140" s="57" t="s">
        <v>877</v>
      </c>
      <c r="Y140" s="62">
        <v>1065</v>
      </c>
      <c r="Z140" s="54" t="s">
        <v>2152</v>
      </c>
      <c r="AA140" s="54" t="s">
        <v>4472</v>
      </c>
      <c r="AC140" s="105" t="str">
        <f t="shared" si="41"/>
        <v/>
      </c>
    </row>
    <row r="141" spans="4:29">
      <c r="D141" s="55" t="s">
        <v>2217</v>
      </c>
      <c r="X141" s="57" t="s">
        <v>878</v>
      </c>
      <c r="Y141" s="62">
        <v>1065</v>
      </c>
      <c r="Z141" s="54" t="s">
        <v>2216</v>
      </c>
      <c r="AA141" s="54" t="s">
        <v>4473</v>
      </c>
      <c r="AC141" s="105" t="str">
        <f t="shared" ref="AC141:AC172" si="42">IFERROR(VLOOKUP(AB141,Z:AA,2,FALSE),"")</f>
        <v/>
      </c>
    </row>
    <row r="142" spans="4:29">
      <c r="D142" s="55" t="s">
        <v>2218</v>
      </c>
      <c r="X142" s="57" t="s">
        <v>5731</v>
      </c>
      <c r="Y142" s="62">
        <v>1065</v>
      </c>
      <c r="Z142" s="54" t="s">
        <v>2153</v>
      </c>
      <c r="AA142" s="54" t="s">
        <v>4472</v>
      </c>
      <c r="AC142" s="105" t="str">
        <f t="shared" si="42"/>
        <v/>
      </c>
    </row>
    <row r="143" spans="4:29">
      <c r="D143" s="55" t="s">
        <v>2219</v>
      </c>
      <c r="X143" s="57" t="s">
        <v>4621</v>
      </c>
      <c r="Y143" s="62">
        <v>1065</v>
      </c>
      <c r="Z143" s="54" t="s">
        <v>2154</v>
      </c>
      <c r="AA143" s="54" t="s">
        <v>4472</v>
      </c>
      <c r="AC143" s="105" t="str">
        <f t="shared" si="42"/>
        <v/>
      </c>
    </row>
    <row r="144" spans="4:29">
      <c r="D144" s="55" t="s">
        <v>2220</v>
      </c>
      <c r="X144" s="57" t="s">
        <v>880</v>
      </c>
      <c r="Y144" s="62">
        <v>1065</v>
      </c>
      <c r="Z144" s="54" t="s">
        <v>2155</v>
      </c>
      <c r="AA144" s="54" t="s">
        <v>4472</v>
      </c>
      <c r="AC144" s="105" t="str">
        <f t="shared" si="42"/>
        <v/>
      </c>
    </row>
    <row r="145" spans="4:29">
      <c r="D145" s="55" t="s">
        <v>2221</v>
      </c>
      <c r="X145" s="57" t="s">
        <v>7489</v>
      </c>
      <c r="Y145" s="62">
        <v>1065</v>
      </c>
      <c r="Z145" s="54" t="s">
        <v>2156</v>
      </c>
      <c r="AA145" s="54" t="s">
        <v>4472</v>
      </c>
      <c r="AC145" s="105" t="str">
        <f t="shared" si="42"/>
        <v/>
      </c>
    </row>
    <row r="146" spans="4:29">
      <c r="D146" s="55" t="s">
        <v>2222</v>
      </c>
      <c r="X146" s="57" t="s">
        <v>398</v>
      </c>
      <c r="Y146" s="62">
        <v>922</v>
      </c>
      <c r="Z146" s="54" t="s">
        <v>2157</v>
      </c>
      <c r="AA146" s="54" t="s">
        <v>4472</v>
      </c>
      <c r="AC146" s="105" t="str">
        <f t="shared" si="42"/>
        <v/>
      </c>
    </row>
    <row r="147" spans="4:29">
      <c r="D147" s="55" t="s">
        <v>2223</v>
      </c>
      <c r="X147" s="57" t="s">
        <v>399</v>
      </c>
      <c r="Y147" s="62">
        <v>922</v>
      </c>
      <c r="Z147" s="54" t="s">
        <v>2158</v>
      </c>
      <c r="AA147" s="54" t="s">
        <v>4472</v>
      </c>
      <c r="AC147" s="105" t="str">
        <f t="shared" si="42"/>
        <v/>
      </c>
    </row>
    <row r="148" spans="4:29">
      <c r="D148" s="55" t="s">
        <v>2224</v>
      </c>
      <c r="X148" s="57" t="s">
        <v>5630</v>
      </c>
      <c r="Y148" s="62">
        <v>922</v>
      </c>
      <c r="Z148" s="54" t="s">
        <v>2159</v>
      </c>
      <c r="AA148" s="54" t="s">
        <v>4472</v>
      </c>
      <c r="AC148" s="105" t="str">
        <f t="shared" si="42"/>
        <v/>
      </c>
    </row>
    <row r="149" spans="4:29">
      <c r="D149" s="55" t="s">
        <v>2225</v>
      </c>
      <c r="X149" s="57" t="s">
        <v>400</v>
      </c>
      <c r="Y149" s="62">
        <v>922</v>
      </c>
      <c r="Z149" s="54" t="s">
        <v>2217</v>
      </c>
      <c r="AA149" s="54" t="s">
        <v>4473</v>
      </c>
      <c r="AC149" s="105" t="str">
        <f t="shared" si="42"/>
        <v/>
      </c>
    </row>
    <row r="150" spans="4:29">
      <c r="D150" s="55" t="s">
        <v>2160</v>
      </c>
      <c r="X150" s="57" t="s">
        <v>4622</v>
      </c>
      <c r="Y150" s="62">
        <v>1065</v>
      </c>
      <c r="Z150" s="54" t="s">
        <v>2218</v>
      </c>
      <c r="AA150" s="54" t="s">
        <v>4473</v>
      </c>
      <c r="AC150" s="105" t="str">
        <f t="shared" si="42"/>
        <v/>
      </c>
    </row>
    <row r="151" spans="4:29">
      <c r="D151" s="55" t="s">
        <v>2161</v>
      </c>
      <c r="X151" s="57" t="s">
        <v>884</v>
      </c>
      <c r="Y151" s="62">
        <v>1065</v>
      </c>
      <c r="Z151" s="54" t="s">
        <v>2219</v>
      </c>
      <c r="AA151" s="54" t="s">
        <v>4473</v>
      </c>
      <c r="AC151" s="105" t="str">
        <f t="shared" si="42"/>
        <v/>
      </c>
    </row>
    <row r="152" spans="4:29">
      <c r="D152" s="55" t="s">
        <v>2226</v>
      </c>
      <c r="X152" s="57" t="s">
        <v>885</v>
      </c>
      <c r="Y152" s="62">
        <v>871</v>
      </c>
      <c r="Z152" s="54" t="s">
        <v>2220</v>
      </c>
      <c r="AA152" s="54" t="s">
        <v>4473</v>
      </c>
      <c r="AC152" s="105" t="str">
        <f t="shared" si="42"/>
        <v/>
      </c>
    </row>
    <row r="153" spans="4:29">
      <c r="D153" s="55" t="s">
        <v>2227</v>
      </c>
      <c r="X153" s="57" t="s">
        <v>886</v>
      </c>
      <c r="Y153" s="62">
        <v>871</v>
      </c>
      <c r="Z153" s="54" t="s">
        <v>2221</v>
      </c>
      <c r="AA153" s="54" t="s">
        <v>4473</v>
      </c>
      <c r="AC153" s="105" t="str">
        <f t="shared" si="42"/>
        <v/>
      </c>
    </row>
    <row r="154" spans="4:29">
      <c r="D154" s="55" t="s">
        <v>2228</v>
      </c>
      <c r="X154" s="57" t="s">
        <v>5732</v>
      </c>
      <c r="Y154" s="62">
        <v>871</v>
      </c>
      <c r="Z154" s="54" t="s">
        <v>2222</v>
      </c>
      <c r="AA154" s="54" t="s">
        <v>4473</v>
      </c>
      <c r="AC154" s="105" t="str">
        <f t="shared" si="42"/>
        <v/>
      </c>
    </row>
    <row r="155" spans="4:29">
      <c r="D155" s="55" t="s">
        <v>2229</v>
      </c>
      <c r="X155" s="57" t="s">
        <v>4623</v>
      </c>
      <c r="Y155" s="62">
        <v>871</v>
      </c>
      <c r="Z155" s="54" t="s">
        <v>2223</v>
      </c>
      <c r="AA155" s="54" t="s">
        <v>4473</v>
      </c>
      <c r="AC155" s="105" t="str">
        <f t="shared" si="42"/>
        <v/>
      </c>
    </row>
    <row r="156" spans="4:29">
      <c r="D156" s="55" t="s">
        <v>2230</v>
      </c>
      <c r="X156" s="57" t="s">
        <v>888</v>
      </c>
      <c r="Y156" s="62">
        <v>871</v>
      </c>
      <c r="Z156" s="54" t="s">
        <v>2224</v>
      </c>
      <c r="AA156" s="54" t="s">
        <v>4473</v>
      </c>
      <c r="AC156" s="105" t="str">
        <f t="shared" si="42"/>
        <v/>
      </c>
    </row>
    <row r="157" spans="4:29">
      <c r="D157" s="55" t="s">
        <v>2231</v>
      </c>
      <c r="X157" s="57" t="s">
        <v>7490</v>
      </c>
      <c r="Y157" s="62">
        <v>871</v>
      </c>
      <c r="Z157" s="54" t="s">
        <v>2225</v>
      </c>
      <c r="AA157" s="54" t="s">
        <v>4473</v>
      </c>
      <c r="AC157" s="105" t="str">
        <f t="shared" si="42"/>
        <v/>
      </c>
    </row>
    <row r="158" spans="4:29">
      <c r="D158" s="55" t="s">
        <v>2232</v>
      </c>
      <c r="X158" s="57" t="s">
        <v>401</v>
      </c>
      <c r="Y158" s="62">
        <v>761</v>
      </c>
      <c r="Z158" s="54" t="s">
        <v>2160</v>
      </c>
      <c r="AA158" s="54" t="s">
        <v>4472</v>
      </c>
      <c r="AC158" s="105" t="str">
        <f t="shared" si="42"/>
        <v/>
      </c>
    </row>
    <row r="159" spans="4:29">
      <c r="D159" s="55" t="s">
        <v>2233</v>
      </c>
      <c r="X159" s="57" t="s">
        <v>402</v>
      </c>
      <c r="Y159" s="62">
        <v>761</v>
      </c>
      <c r="Z159" s="54" t="s">
        <v>2161</v>
      </c>
      <c r="AA159" s="54" t="s">
        <v>4472</v>
      </c>
      <c r="AC159" s="105" t="str">
        <f t="shared" si="42"/>
        <v/>
      </c>
    </row>
    <row r="160" spans="4:29">
      <c r="D160" s="55" t="s">
        <v>2234</v>
      </c>
      <c r="X160" s="57" t="s">
        <v>5492</v>
      </c>
      <c r="Y160" s="62">
        <v>761</v>
      </c>
      <c r="Z160" s="54" t="s">
        <v>2226</v>
      </c>
      <c r="AA160" s="54" t="s">
        <v>4473</v>
      </c>
      <c r="AC160" s="105" t="str">
        <f t="shared" si="42"/>
        <v/>
      </c>
    </row>
    <row r="161" spans="4:29">
      <c r="D161" s="55" t="s">
        <v>2235</v>
      </c>
      <c r="X161" s="57" t="s">
        <v>403</v>
      </c>
      <c r="Y161" s="62">
        <v>761</v>
      </c>
      <c r="Z161" s="54" t="s">
        <v>2227</v>
      </c>
      <c r="AA161" s="54" t="s">
        <v>4473</v>
      </c>
      <c r="AC161" s="105" t="str">
        <f t="shared" si="42"/>
        <v/>
      </c>
    </row>
    <row r="162" spans="4:29">
      <c r="D162" s="55" t="s">
        <v>2236</v>
      </c>
      <c r="X162" s="57" t="s">
        <v>4624</v>
      </c>
      <c r="Y162" s="62">
        <v>871</v>
      </c>
      <c r="Z162" s="54" t="s">
        <v>2228</v>
      </c>
      <c r="AA162" s="54" t="s">
        <v>4473</v>
      </c>
      <c r="AC162" s="105" t="str">
        <f t="shared" si="42"/>
        <v/>
      </c>
    </row>
    <row r="163" spans="4:29">
      <c r="D163" s="55" t="s">
        <v>2423</v>
      </c>
      <c r="X163" s="57" t="s">
        <v>892</v>
      </c>
      <c r="Y163" s="62">
        <v>871</v>
      </c>
      <c r="Z163" s="54" t="s">
        <v>2229</v>
      </c>
      <c r="AA163" s="54" t="s">
        <v>4473</v>
      </c>
      <c r="AC163" s="105" t="str">
        <f t="shared" si="42"/>
        <v/>
      </c>
    </row>
    <row r="164" spans="4:29">
      <c r="D164" s="55" t="s">
        <v>2237</v>
      </c>
      <c r="X164" s="57" t="s">
        <v>893</v>
      </c>
      <c r="Y164" s="62">
        <v>917</v>
      </c>
      <c r="Z164" s="54" t="s">
        <v>2230</v>
      </c>
      <c r="AA164" s="54" t="s">
        <v>4473</v>
      </c>
      <c r="AC164" s="105" t="str">
        <f t="shared" si="42"/>
        <v/>
      </c>
    </row>
    <row r="165" spans="4:29">
      <c r="D165" s="55" t="s">
        <v>4457</v>
      </c>
      <c r="X165" s="57" t="s">
        <v>894</v>
      </c>
      <c r="Y165" s="62">
        <v>917</v>
      </c>
      <c r="Z165" s="54" t="s">
        <v>2231</v>
      </c>
      <c r="AA165" s="54" t="s">
        <v>4473</v>
      </c>
      <c r="AC165" s="105" t="str">
        <f t="shared" si="42"/>
        <v/>
      </c>
    </row>
    <row r="166" spans="4:29">
      <c r="D166" s="55" t="s">
        <v>4458</v>
      </c>
      <c r="X166" s="57" t="s">
        <v>5733</v>
      </c>
      <c r="Y166" s="62">
        <v>917</v>
      </c>
      <c r="Z166" s="54" t="s">
        <v>2232</v>
      </c>
      <c r="AA166" s="54" t="s">
        <v>4473</v>
      </c>
      <c r="AC166" s="105" t="str">
        <f t="shared" si="42"/>
        <v/>
      </c>
    </row>
    <row r="167" spans="4:29">
      <c r="D167" s="55" t="s">
        <v>4459</v>
      </c>
      <c r="X167" s="57" t="s">
        <v>4625</v>
      </c>
      <c r="Y167" s="62">
        <v>917</v>
      </c>
      <c r="Z167" s="54" t="s">
        <v>2233</v>
      </c>
      <c r="AA167" s="54" t="s">
        <v>4473</v>
      </c>
      <c r="AC167" s="105" t="str">
        <f t="shared" si="42"/>
        <v/>
      </c>
    </row>
    <row r="168" spans="4:29">
      <c r="D168" s="55" t="s">
        <v>2238</v>
      </c>
      <c r="X168" s="57" t="s">
        <v>896</v>
      </c>
      <c r="Y168" s="62">
        <v>917</v>
      </c>
      <c r="Z168" s="54" t="s">
        <v>2234</v>
      </c>
      <c r="AA168" s="54" t="s">
        <v>4473</v>
      </c>
      <c r="AC168" s="105" t="str">
        <f t="shared" si="42"/>
        <v/>
      </c>
    </row>
    <row r="169" spans="4:29">
      <c r="D169" s="55" t="s">
        <v>2239</v>
      </c>
      <c r="X169" s="57" t="s">
        <v>7491</v>
      </c>
      <c r="Y169" s="62">
        <v>917</v>
      </c>
      <c r="Z169" s="54" t="s">
        <v>2235</v>
      </c>
      <c r="AA169" s="54" t="s">
        <v>4473</v>
      </c>
      <c r="AC169" s="105" t="str">
        <f t="shared" si="42"/>
        <v/>
      </c>
    </row>
    <row r="170" spans="4:29">
      <c r="D170" s="55" t="s">
        <v>2240</v>
      </c>
      <c r="X170" s="57" t="s">
        <v>404</v>
      </c>
      <c r="Y170" s="62">
        <v>796</v>
      </c>
      <c r="Z170" s="54" t="s">
        <v>2236</v>
      </c>
      <c r="AA170" s="54" t="s">
        <v>4473</v>
      </c>
      <c r="AC170" s="105" t="str">
        <f t="shared" si="42"/>
        <v/>
      </c>
    </row>
    <row r="171" spans="4:29">
      <c r="D171" s="55" t="s">
        <v>2241</v>
      </c>
      <c r="X171" s="57" t="s">
        <v>405</v>
      </c>
      <c r="Y171" s="62">
        <v>796</v>
      </c>
      <c r="Z171" s="55" t="s">
        <v>2423</v>
      </c>
      <c r="AA171" s="54" t="s">
        <v>4473</v>
      </c>
      <c r="AC171" s="105" t="str">
        <f t="shared" si="42"/>
        <v/>
      </c>
    </row>
    <row r="172" spans="4:29">
      <c r="D172" s="55" t="s">
        <v>2242</v>
      </c>
      <c r="X172" s="57" t="s">
        <v>5493</v>
      </c>
      <c r="Y172" s="62">
        <v>796</v>
      </c>
      <c r="Z172" s="54" t="s">
        <v>2237</v>
      </c>
      <c r="AA172" s="54" t="s">
        <v>4473</v>
      </c>
      <c r="AC172" s="105" t="str">
        <f t="shared" si="42"/>
        <v/>
      </c>
    </row>
    <row r="173" spans="4:29">
      <c r="D173" s="55" t="s">
        <v>2243</v>
      </c>
      <c r="X173" s="57" t="s">
        <v>406</v>
      </c>
      <c r="Y173" s="62">
        <v>796</v>
      </c>
      <c r="Z173" s="55" t="s">
        <v>4457</v>
      </c>
      <c r="AA173" s="54" t="s">
        <v>4473</v>
      </c>
      <c r="AC173" s="105" t="str">
        <f t="shared" ref="AC173:AC204" si="43">IFERROR(VLOOKUP(AB173,Z:AA,2,FALSE),"")</f>
        <v/>
      </c>
    </row>
    <row r="174" spans="4:29">
      <c r="D174" s="55" t="s">
        <v>2244</v>
      </c>
      <c r="X174" s="57" t="s">
        <v>4626</v>
      </c>
      <c r="Y174" s="62">
        <v>917</v>
      </c>
      <c r="Z174" s="55" t="s">
        <v>4457</v>
      </c>
      <c r="AA174" s="54" t="s">
        <v>4473</v>
      </c>
      <c r="AC174" s="105" t="str">
        <f t="shared" si="43"/>
        <v/>
      </c>
    </row>
    <row r="175" spans="4:29">
      <c r="D175" s="55" t="s">
        <v>2162</v>
      </c>
      <c r="X175" s="57" t="s">
        <v>900</v>
      </c>
      <c r="Y175" s="62">
        <v>917</v>
      </c>
      <c r="Z175" s="55" t="s">
        <v>4458</v>
      </c>
      <c r="AA175" s="54" t="s">
        <v>4473</v>
      </c>
      <c r="AC175" s="105" t="str">
        <f t="shared" si="43"/>
        <v/>
      </c>
    </row>
    <row r="176" spans="4:29">
      <c r="D176" s="55" t="s">
        <v>2245</v>
      </c>
      <c r="X176" s="57" t="s">
        <v>901</v>
      </c>
      <c r="Y176" s="62">
        <v>955</v>
      </c>
      <c r="Z176" s="55" t="s">
        <v>4459</v>
      </c>
      <c r="AA176" s="54" t="s">
        <v>4473</v>
      </c>
      <c r="AC176" s="105" t="str">
        <f t="shared" si="43"/>
        <v/>
      </c>
    </row>
    <row r="177" spans="4:29">
      <c r="D177" s="55" t="s">
        <v>2246</v>
      </c>
      <c r="X177" s="57" t="s">
        <v>902</v>
      </c>
      <c r="Y177" s="62">
        <v>955</v>
      </c>
      <c r="Z177" s="54" t="s">
        <v>2238</v>
      </c>
      <c r="AA177" s="54" t="s">
        <v>4473</v>
      </c>
      <c r="AC177" s="105" t="str">
        <f t="shared" si="43"/>
        <v/>
      </c>
    </row>
    <row r="178" spans="4:29">
      <c r="D178" s="55" t="s">
        <v>2247</v>
      </c>
      <c r="X178" s="57" t="s">
        <v>5734</v>
      </c>
      <c r="Y178" s="62">
        <v>955</v>
      </c>
      <c r="Z178" s="54" t="s">
        <v>2239</v>
      </c>
      <c r="AA178" s="54" t="s">
        <v>4473</v>
      </c>
      <c r="AC178" s="105" t="str">
        <f t="shared" si="43"/>
        <v/>
      </c>
    </row>
    <row r="179" spans="4:29">
      <c r="D179" s="55" t="s">
        <v>2248</v>
      </c>
      <c r="X179" s="57" t="s">
        <v>4627</v>
      </c>
      <c r="Y179" s="62">
        <v>955</v>
      </c>
      <c r="Z179" s="54" t="s">
        <v>2240</v>
      </c>
      <c r="AA179" s="54" t="s">
        <v>4473</v>
      </c>
      <c r="AC179" s="105" t="str">
        <f t="shared" si="43"/>
        <v/>
      </c>
    </row>
    <row r="180" spans="4:29">
      <c r="D180" s="55" t="s">
        <v>2249</v>
      </c>
      <c r="X180" s="57" t="s">
        <v>904</v>
      </c>
      <c r="Y180" s="62">
        <v>955</v>
      </c>
      <c r="Z180" s="54" t="s">
        <v>2241</v>
      </c>
      <c r="AA180" s="54" t="s">
        <v>4473</v>
      </c>
      <c r="AC180" s="105" t="str">
        <f t="shared" si="43"/>
        <v/>
      </c>
    </row>
    <row r="181" spans="4:29">
      <c r="D181" s="55" t="s">
        <v>2250</v>
      </c>
      <c r="X181" s="57" t="s">
        <v>7492</v>
      </c>
      <c r="Y181" s="62">
        <v>955</v>
      </c>
      <c r="Z181" s="54" t="s">
        <v>2242</v>
      </c>
      <c r="AA181" s="54" t="s">
        <v>4473</v>
      </c>
      <c r="AC181" s="105" t="str">
        <f t="shared" si="43"/>
        <v/>
      </c>
    </row>
    <row r="182" spans="4:29">
      <c r="D182" s="55" t="s">
        <v>2251</v>
      </c>
      <c r="X182" s="57" t="s">
        <v>407</v>
      </c>
      <c r="Y182" s="62">
        <v>830</v>
      </c>
      <c r="Z182" s="54" t="s">
        <v>2243</v>
      </c>
      <c r="AA182" s="54" t="s">
        <v>4473</v>
      </c>
      <c r="AC182" s="105" t="str">
        <f t="shared" si="43"/>
        <v/>
      </c>
    </row>
    <row r="183" spans="4:29">
      <c r="D183" s="55" t="s">
        <v>2252</v>
      </c>
      <c r="X183" s="57" t="s">
        <v>408</v>
      </c>
      <c r="Y183" s="62">
        <v>830</v>
      </c>
      <c r="Z183" s="54" t="s">
        <v>2244</v>
      </c>
      <c r="AA183" s="54" t="s">
        <v>4473</v>
      </c>
      <c r="AC183" s="105" t="str">
        <f t="shared" si="43"/>
        <v/>
      </c>
    </row>
    <row r="184" spans="4:29">
      <c r="D184" s="55" t="s">
        <v>2253</v>
      </c>
      <c r="X184" s="57" t="s">
        <v>5494</v>
      </c>
      <c r="Y184" s="62">
        <v>830</v>
      </c>
      <c r="Z184" s="54" t="s">
        <v>7901</v>
      </c>
      <c r="AA184" s="54" t="s">
        <v>4473</v>
      </c>
      <c r="AC184" s="105" t="str">
        <f t="shared" si="43"/>
        <v/>
      </c>
    </row>
    <row r="185" spans="4:29">
      <c r="D185" s="55" t="s">
        <v>2254</v>
      </c>
      <c r="X185" s="57" t="s">
        <v>409</v>
      </c>
      <c r="Y185" s="62">
        <v>830</v>
      </c>
      <c r="Z185" s="54" t="s">
        <v>7902</v>
      </c>
      <c r="AA185" s="54" t="s">
        <v>4473</v>
      </c>
      <c r="AC185" s="105" t="str">
        <f t="shared" si="43"/>
        <v/>
      </c>
    </row>
    <row r="186" spans="4:29">
      <c r="D186" s="55" t="s">
        <v>2255</v>
      </c>
      <c r="X186" s="57" t="s">
        <v>905</v>
      </c>
      <c r="Y186" s="62">
        <v>516</v>
      </c>
      <c r="Z186" s="54" t="s">
        <v>7903</v>
      </c>
      <c r="AA186" s="54" t="s">
        <v>4473</v>
      </c>
      <c r="AC186" s="105" t="str">
        <f t="shared" si="43"/>
        <v/>
      </c>
    </row>
    <row r="187" spans="4:29">
      <c r="D187" s="55" t="s">
        <v>2256</v>
      </c>
      <c r="X187" s="57" t="s">
        <v>906</v>
      </c>
      <c r="Y187" s="62">
        <v>955</v>
      </c>
      <c r="Z187" s="54" t="s">
        <v>7904</v>
      </c>
      <c r="AA187" s="54" t="s">
        <v>4473</v>
      </c>
      <c r="AC187" s="105" t="str">
        <f t="shared" si="43"/>
        <v/>
      </c>
    </row>
    <row r="188" spans="4:29">
      <c r="D188" s="55" t="s">
        <v>2257</v>
      </c>
      <c r="X188" s="57" t="s">
        <v>4628</v>
      </c>
      <c r="Y188" s="62">
        <v>955</v>
      </c>
      <c r="Z188" s="54" t="s">
        <v>2162</v>
      </c>
      <c r="AA188" s="54" t="s">
        <v>4472</v>
      </c>
      <c r="AC188" s="105" t="str">
        <f t="shared" si="43"/>
        <v/>
      </c>
    </row>
    <row r="189" spans="4:29">
      <c r="D189" s="55" t="s">
        <v>2258</v>
      </c>
      <c r="X189" s="57" t="s">
        <v>908</v>
      </c>
      <c r="Y189" s="62">
        <v>955</v>
      </c>
      <c r="Z189" s="54" t="s">
        <v>5472</v>
      </c>
      <c r="AA189" s="54" t="s">
        <v>4472</v>
      </c>
      <c r="AC189" s="105" t="str">
        <f t="shared" si="43"/>
        <v/>
      </c>
    </row>
    <row r="190" spans="4:29">
      <c r="D190" s="55" t="s">
        <v>2259</v>
      </c>
      <c r="X190" s="57" t="s">
        <v>909</v>
      </c>
      <c r="Y190" s="62">
        <v>952</v>
      </c>
      <c r="Z190" s="54" t="s">
        <v>2245</v>
      </c>
      <c r="AA190" s="54" t="s">
        <v>4473</v>
      </c>
      <c r="AC190" s="105" t="str">
        <f t="shared" si="43"/>
        <v/>
      </c>
    </row>
    <row r="191" spans="4:29">
      <c r="D191" s="55" t="s">
        <v>2260</v>
      </c>
      <c r="X191" s="57" t="s">
        <v>910</v>
      </c>
      <c r="Y191" s="62">
        <v>952</v>
      </c>
      <c r="Z191" s="54" t="s">
        <v>2246</v>
      </c>
      <c r="AA191" s="54" t="s">
        <v>4473</v>
      </c>
      <c r="AC191" s="105" t="str">
        <f t="shared" si="43"/>
        <v/>
      </c>
    </row>
    <row r="192" spans="4:29">
      <c r="D192" s="55" t="s">
        <v>2261</v>
      </c>
      <c r="X192" s="57" t="s">
        <v>5735</v>
      </c>
      <c r="Y192" s="62">
        <v>952</v>
      </c>
      <c r="Z192" s="54" t="s">
        <v>2247</v>
      </c>
      <c r="AA192" s="54" t="s">
        <v>4473</v>
      </c>
      <c r="AC192" s="105" t="str">
        <f t="shared" si="43"/>
        <v/>
      </c>
    </row>
    <row r="193" spans="4:29">
      <c r="D193" s="55" t="s">
        <v>2262</v>
      </c>
      <c r="X193" s="57" t="s">
        <v>4629</v>
      </c>
      <c r="Y193" s="62">
        <v>952</v>
      </c>
      <c r="Z193" s="54" t="s">
        <v>2248</v>
      </c>
      <c r="AA193" s="54" t="s">
        <v>4473</v>
      </c>
      <c r="AC193" s="105" t="str">
        <f t="shared" si="43"/>
        <v/>
      </c>
    </row>
    <row r="194" spans="4:29">
      <c r="D194" s="55" t="s">
        <v>2263</v>
      </c>
      <c r="X194" s="57" t="s">
        <v>912</v>
      </c>
      <c r="Y194" s="62">
        <v>952</v>
      </c>
      <c r="Z194" s="54" t="s">
        <v>2249</v>
      </c>
      <c r="AA194" s="54" t="s">
        <v>4473</v>
      </c>
      <c r="AC194" s="105" t="str">
        <f t="shared" si="43"/>
        <v/>
      </c>
    </row>
    <row r="195" spans="4:29">
      <c r="D195" s="55" t="s">
        <v>2264</v>
      </c>
      <c r="X195" s="57" t="s">
        <v>7493</v>
      </c>
      <c r="Y195" s="62">
        <v>952</v>
      </c>
      <c r="Z195" s="54" t="s">
        <v>2250</v>
      </c>
      <c r="AA195" s="54" t="s">
        <v>4473</v>
      </c>
      <c r="AC195" s="105" t="str">
        <f t="shared" si="43"/>
        <v/>
      </c>
    </row>
    <row r="196" spans="4:29">
      <c r="D196" s="55" t="s">
        <v>2265</v>
      </c>
      <c r="X196" s="57" t="s">
        <v>410</v>
      </c>
      <c r="Y196" s="62">
        <v>829</v>
      </c>
      <c r="Z196" s="54" t="s">
        <v>2251</v>
      </c>
      <c r="AA196" s="54" t="s">
        <v>4473</v>
      </c>
      <c r="AC196" s="105" t="str">
        <f t="shared" si="43"/>
        <v/>
      </c>
    </row>
    <row r="197" spans="4:29">
      <c r="D197" s="55" t="s">
        <v>2266</v>
      </c>
      <c r="X197" s="57" t="s">
        <v>411</v>
      </c>
      <c r="Y197" s="62">
        <v>829</v>
      </c>
      <c r="Z197" s="54" t="s">
        <v>2252</v>
      </c>
      <c r="AA197" s="54" t="s">
        <v>4473</v>
      </c>
      <c r="AC197" s="105" t="str">
        <f t="shared" si="43"/>
        <v/>
      </c>
    </row>
    <row r="198" spans="4:29">
      <c r="D198" s="55" t="s">
        <v>2267</v>
      </c>
      <c r="X198" s="57" t="s">
        <v>5495</v>
      </c>
      <c r="Y198" s="62">
        <v>829</v>
      </c>
      <c r="Z198" s="54" t="s">
        <v>2253</v>
      </c>
      <c r="AA198" s="54" t="s">
        <v>4473</v>
      </c>
      <c r="AC198" s="105" t="str">
        <f t="shared" si="43"/>
        <v/>
      </c>
    </row>
    <row r="199" spans="4:29">
      <c r="D199" s="55" t="s">
        <v>2268</v>
      </c>
      <c r="X199" s="57" t="s">
        <v>412</v>
      </c>
      <c r="Y199" s="62">
        <v>829</v>
      </c>
      <c r="Z199" s="54" t="s">
        <v>2254</v>
      </c>
      <c r="AA199" s="54" t="s">
        <v>4473</v>
      </c>
      <c r="AC199" s="105" t="str">
        <f t="shared" si="43"/>
        <v/>
      </c>
    </row>
    <row r="200" spans="4:29">
      <c r="D200" s="55" t="s">
        <v>2269</v>
      </c>
      <c r="X200" s="57" t="s">
        <v>4630</v>
      </c>
      <c r="Y200" s="62">
        <v>952</v>
      </c>
      <c r="Z200" s="54" t="s">
        <v>2255</v>
      </c>
      <c r="AA200" s="54" t="s">
        <v>4473</v>
      </c>
      <c r="AC200" s="105" t="str">
        <f t="shared" si="43"/>
        <v/>
      </c>
    </row>
    <row r="201" spans="4:29">
      <c r="D201" s="55" t="s">
        <v>2270</v>
      </c>
      <c r="X201" s="57" t="s">
        <v>916</v>
      </c>
      <c r="Y201" s="62">
        <v>952</v>
      </c>
      <c r="Z201" s="54" t="s">
        <v>2256</v>
      </c>
      <c r="AA201" s="54" t="s">
        <v>4473</v>
      </c>
      <c r="AC201" s="105" t="str">
        <f t="shared" si="43"/>
        <v/>
      </c>
    </row>
    <row r="202" spans="4:29">
      <c r="D202" s="55" t="s">
        <v>2271</v>
      </c>
      <c r="X202" s="57" t="s">
        <v>917</v>
      </c>
      <c r="Y202" s="62">
        <v>1039</v>
      </c>
      <c r="Z202" s="54" t="s">
        <v>2257</v>
      </c>
      <c r="AA202" s="54" t="s">
        <v>4473</v>
      </c>
      <c r="AC202" s="105" t="str">
        <f t="shared" si="43"/>
        <v/>
      </c>
    </row>
    <row r="203" spans="4:29">
      <c r="D203" s="55" t="s">
        <v>2272</v>
      </c>
      <c r="X203" s="57" t="s">
        <v>918</v>
      </c>
      <c r="Y203" s="62">
        <v>1039</v>
      </c>
      <c r="Z203" s="54" t="s">
        <v>2258</v>
      </c>
      <c r="AA203" s="54" t="s">
        <v>4473</v>
      </c>
      <c r="AC203" s="105" t="str">
        <f t="shared" si="43"/>
        <v/>
      </c>
    </row>
    <row r="204" spans="4:29">
      <c r="D204" s="55" t="s">
        <v>2273</v>
      </c>
      <c r="X204" s="57" t="s">
        <v>5736</v>
      </c>
      <c r="Y204" s="62">
        <v>1039</v>
      </c>
      <c r="Z204" s="54" t="s">
        <v>2259</v>
      </c>
      <c r="AA204" s="54" t="s">
        <v>4473</v>
      </c>
      <c r="AC204" s="105" t="str">
        <f t="shared" si="43"/>
        <v/>
      </c>
    </row>
    <row r="205" spans="4:29">
      <c r="D205" s="55" t="s">
        <v>2274</v>
      </c>
      <c r="X205" s="57" t="s">
        <v>4631</v>
      </c>
      <c r="Y205" s="62">
        <v>1039</v>
      </c>
      <c r="Z205" s="54" t="s">
        <v>2260</v>
      </c>
      <c r="AA205" s="54" t="s">
        <v>4473</v>
      </c>
      <c r="AC205" s="105" t="str">
        <f t="shared" ref="AC205:AC236" si="44">IFERROR(VLOOKUP(AB205,Z:AA,2,FALSE),"")</f>
        <v/>
      </c>
    </row>
    <row r="206" spans="4:29">
      <c r="D206" s="55" t="s">
        <v>2275</v>
      </c>
      <c r="X206" s="57" t="s">
        <v>920</v>
      </c>
      <c r="Y206" s="62">
        <v>1039</v>
      </c>
      <c r="Z206" s="54" t="s">
        <v>2261</v>
      </c>
      <c r="AA206" s="54" t="s">
        <v>4473</v>
      </c>
      <c r="AC206" s="105" t="str">
        <f t="shared" si="44"/>
        <v/>
      </c>
    </row>
    <row r="207" spans="4:29">
      <c r="D207" s="55" t="s">
        <v>2276</v>
      </c>
      <c r="X207" s="57" t="s">
        <v>7494</v>
      </c>
      <c r="Y207" s="62">
        <v>1039</v>
      </c>
      <c r="Z207" s="54" t="s">
        <v>2262</v>
      </c>
      <c r="AA207" s="54" t="s">
        <v>4473</v>
      </c>
      <c r="AC207" s="105" t="str">
        <f t="shared" si="44"/>
        <v/>
      </c>
    </row>
    <row r="208" spans="4:29">
      <c r="D208" s="55" t="s">
        <v>2277</v>
      </c>
      <c r="X208" s="57" t="s">
        <v>413</v>
      </c>
      <c r="Y208" s="62">
        <v>889</v>
      </c>
      <c r="Z208" s="54" t="s">
        <v>2263</v>
      </c>
      <c r="AA208" s="54" t="s">
        <v>4473</v>
      </c>
      <c r="AC208" s="105" t="str">
        <f t="shared" si="44"/>
        <v/>
      </c>
    </row>
    <row r="209" spans="4:29">
      <c r="D209" s="55" t="s">
        <v>2093</v>
      </c>
      <c r="X209" s="57" t="s">
        <v>414</v>
      </c>
      <c r="Y209" s="62">
        <v>889</v>
      </c>
      <c r="Z209" s="54" t="s">
        <v>2264</v>
      </c>
      <c r="AA209" s="54" t="s">
        <v>4473</v>
      </c>
      <c r="AC209" s="105" t="str">
        <f t="shared" si="44"/>
        <v/>
      </c>
    </row>
    <row r="210" spans="4:29">
      <c r="D210" s="55" t="s">
        <v>2278</v>
      </c>
      <c r="X210" s="57" t="s">
        <v>5496</v>
      </c>
      <c r="Y210" s="62">
        <v>889</v>
      </c>
      <c r="Z210" s="54" t="s">
        <v>2265</v>
      </c>
      <c r="AA210" s="54" t="s">
        <v>4473</v>
      </c>
      <c r="AC210" s="105" t="str">
        <f t="shared" si="44"/>
        <v/>
      </c>
    </row>
    <row r="211" spans="4:29">
      <c r="D211" s="55" t="s">
        <v>2279</v>
      </c>
      <c r="X211" s="57" t="s">
        <v>415</v>
      </c>
      <c r="Y211" s="62">
        <v>889</v>
      </c>
      <c r="Z211" s="54" t="s">
        <v>2266</v>
      </c>
      <c r="AA211" s="54" t="s">
        <v>4473</v>
      </c>
      <c r="AC211" s="105" t="str">
        <f t="shared" si="44"/>
        <v/>
      </c>
    </row>
    <row r="212" spans="4:29">
      <c r="D212" s="55" t="s">
        <v>2280</v>
      </c>
      <c r="X212" s="57" t="s">
        <v>4632</v>
      </c>
      <c r="Y212" s="62">
        <v>1039</v>
      </c>
      <c r="Z212" s="54" t="s">
        <v>2267</v>
      </c>
      <c r="AA212" s="54" t="s">
        <v>4473</v>
      </c>
      <c r="AC212" s="105" t="str">
        <f t="shared" si="44"/>
        <v/>
      </c>
    </row>
    <row r="213" spans="4:29">
      <c r="D213" s="55" t="s">
        <v>2281</v>
      </c>
      <c r="X213" s="57" t="s">
        <v>924</v>
      </c>
      <c r="Y213" s="62">
        <v>1039</v>
      </c>
      <c r="Z213" s="54" t="s">
        <v>2268</v>
      </c>
      <c r="AA213" s="54" t="s">
        <v>4473</v>
      </c>
      <c r="AC213" s="105" t="str">
        <f t="shared" si="44"/>
        <v/>
      </c>
    </row>
    <row r="214" spans="4:29">
      <c r="D214" s="55" t="s">
        <v>2282</v>
      </c>
      <c r="X214" s="57" t="s">
        <v>17</v>
      </c>
      <c r="Y214" s="62">
        <v>306</v>
      </c>
      <c r="Z214" s="54" t="s">
        <v>2269</v>
      </c>
      <c r="AA214" s="54" t="s">
        <v>4473</v>
      </c>
      <c r="AC214" s="105" t="str">
        <f t="shared" si="44"/>
        <v/>
      </c>
    </row>
    <row r="215" spans="4:29">
      <c r="D215" s="55" t="s">
        <v>2283</v>
      </c>
      <c r="X215" s="57" t="s">
        <v>18</v>
      </c>
      <c r="Y215" s="62">
        <v>306</v>
      </c>
      <c r="Z215" s="54" t="s">
        <v>2270</v>
      </c>
      <c r="AA215" s="54" t="s">
        <v>4473</v>
      </c>
      <c r="AC215" s="105" t="str">
        <f t="shared" si="44"/>
        <v/>
      </c>
    </row>
    <row r="216" spans="4:29">
      <c r="D216" s="55" t="s">
        <v>2284</v>
      </c>
      <c r="X216" s="57" t="s">
        <v>5737</v>
      </c>
      <c r="Y216" s="62">
        <v>306</v>
      </c>
      <c r="Z216" s="54" t="s">
        <v>2271</v>
      </c>
      <c r="AA216" s="54" t="s">
        <v>4473</v>
      </c>
      <c r="AC216" s="105" t="str">
        <f t="shared" si="44"/>
        <v/>
      </c>
    </row>
    <row r="217" spans="4:29">
      <c r="D217" s="55" t="s">
        <v>2285</v>
      </c>
      <c r="X217" s="57" t="s">
        <v>4524</v>
      </c>
      <c r="Y217" s="62">
        <v>306</v>
      </c>
      <c r="Z217" s="54" t="s">
        <v>2272</v>
      </c>
      <c r="AA217" s="54" t="s">
        <v>4473</v>
      </c>
      <c r="AC217" s="105" t="str">
        <f t="shared" si="44"/>
        <v/>
      </c>
    </row>
    <row r="218" spans="4:29">
      <c r="D218" s="55" t="s">
        <v>2286</v>
      </c>
      <c r="X218" s="57" t="s">
        <v>20</v>
      </c>
      <c r="Y218" s="62">
        <v>306</v>
      </c>
      <c r="Z218" s="54" t="s">
        <v>2273</v>
      </c>
      <c r="AA218" s="54" t="s">
        <v>4473</v>
      </c>
      <c r="AC218" s="105" t="str">
        <f t="shared" si="44"/>
        <v/>
      </c>
    </row>
    <row r="219" spans="4:29">
      <c r="D219" s="55" t="s">
        <v>2287</v>
      </c>
      <c r="X219" s="57" t="s">
        <v>7495</v>
      </c>
      <c r="Y219" s="62">
        <v>306</v>
      </c>
      <c r="Z219" s="54" t="s">
        <v>2274</v>
      </c>
      <c r="AA219" s="54" t="s">
        <v>4473</v>
      </c>
      <c r="AC219" s="105" t="str">
        <f t="shared" si="44"/>
        <v/>
      </c>
    </row>
    <row r="220" spans="4:29">
      <c r="D220" s="55" t="s">
        <v>2288</v>
      </c>
      <c r="X220" s="57" t="s">
        <v>7496</v>
      </c>
      <c r="Y220" s="62">
        <v>321</v>
      </c>
      <c r="Z220" s="54" t="s">
        <v>2275</v>
      </c>
      <c r="AA220" s="54" t="s">
        <v>4473</v>
      </c>
      <c r="AC220" s="105" t="str">
        <f t="shared" si="44"/>
        <v/>
      </c>
    </row>
    <row r="221" spans="4:29">
      <c r="D221" s="55" t="s">
        <v>2289</v>
      </c>
      <c r="X221" s="57" t="s">
        <v>7497</v>
      </c>
      <c r="Y221" s="62">
        <v>321</v>
      </c>
      <c r="Z221" s="54" t="s">
        <v>2276</v>
      </c>
      <c r="AA221" s="54" t="s">
        <v>4473</v>
      </c>
      <c r="AC221" s="105" t="str">
        <f t="shared" si="44"/>
        <v/>
      </c>
    </row>
    <row r="222" spans="4:29">
      <c r="D222" s="55" t="s">
        <v>2290</v>
      </c>
      <c r="X222" s="57" t="s">
        <v>416</v>
      </c>
      <c r="Y222" s="62">
        <v>306</v>
      </c>
      <c r="Z222" s="54" t="s">
        <v>2277</v>
      </c>
      <c r="AA222" s="54" t="s">
        <v>4473</v>
      </c>
      <c r="AC222" s="105" t="str">
        <f t="shared" si="44"/>
        <v/>
      </c>
    </row>
    <row r="223" spans="4:29">
      <c r="D223" s="55" t="s">
        <v>2291</v>
      </c>
      <c r="X223" s="57" t="s">
        <v>417</v>
      </c>
      <c r="Y223" s="62">
        <v>306</v>
      </c>
      <c r="Z223" s="54" t="s">
        <v>2093</v>
      </c>
      <c r="AA223" s="54" t="s">
        <v>4473</v>
      </c>
      <c r="AC223" s="105" t="str">
        <f t="shared" si="44"/>
        <v/>
      </c>
    </row>
    <row r="224" spans="4:29">
      <c r="D224" s="55" t="s">
        <v>2292</v>
      </c>
      <c r="X224" s="57" t="s">
        <v>5478</v>
      </c>
      <c r="Y224" s="62">
        <v>306</v>
      </c>
      <c r="Z224" s="54" t="s">
        <v>2278</v>
      </c>
      <c r="AA224" s="54" t="s">
        <v>4473</v>
      </c>
      <c r="AC224" s="105" t="str">
        <f t="shared" si="44"/>
        <v/>
      </c>
    </row>
    <row r="225" spans="4:29">
      <c r="D225" s="55" t="s">
        <v>2293</v>
      </c>
      <c r="X225" s="57" t="s">
        <v>418</v>
      </c>
      <c r="Y225" s="62">
        <v>306</v>
      </c>
      <c r="Z225" s="54" t="s">
        <v>2279</v>
      </c>
      <c r="AA225" s="54" t="s">
        <v>4473</v>
      </c>
      <c r="AC225" s="105" t="str">
        <f t="shared" si="44"/>
        <v/>
      </c>
    </row>
    <row r="226" spans="4:29">
      <c r="D226" s="55" t="s">
        <v>2294</v>
      </c>
      <c r="X226" s="57" t="s">
        <v>4525</v>
      </c>
      <c r="Y226" s="62">
        <v>306</v>
      </c>
      <c r="Z226" s="54" t="s">
        <v>2280</v>
      </c>
      <c r="AA226" s="54" t="s">
        <v>4473</v>
      </c>
      <c r="AC226" s="105" t="str">
        <f t="shared" si="44"/>
        <v/>
      </c>
    </row>
    <row r="227" spans="4:29">
      <c r="D227" s="55" t="s">
        <v>2295</v>
      </c>
      <c r="X227" s="57" t="s">
        <v>928</v>
      </c>
      <c r="Y227" s="62">
        <v>306</v>
      </c>
      <c r="Z227" s="54" t="s">
        <v>2281</v>
      </c>
      <c r="AA227" s="54" t="s">
        <v>4473</v>
      </c>
      <c r="AC227" s="105" t="str">
        <f t="shared" si="44"/>
        <v/>
      </c>
    </row>
    <row r="228" spans="4:29">
      <c r="D228" s="55" t="s">
        <v>2296</v>
      </c>
      <c r="X228" s="57" t="s">
        <v>21</v>
      </c>
      <c r="Y228" s="62">
        <v>52</v>
      </c>
      <c r="Z228" s="54" t="s">
        <v>2282</v>
      </c>
      <c r="AA228" s="54" t="s">
        <v>4473</v>
      </c>
      <c r="AC228" s="105" t="str">
        <f t="shared" si="44"/>
        <v/>
      </c>
    </row>
    <row r="229" spans="4:29">
      <c r="D229" s="55" t="s">
        <v>2297</v>
      </c>
      <c r="X229" s="57" t="s">
        <v>22</v>
      </c>
      <c r="Y229" s="62">
        <v>52</v>
      </c>
      <c r="Z229" s="54" t="s">
        <v>2283</v>
      </c>
      <c r="AA229" s="54" t="s">
        <v>4473</v>
      </c>
      <c r="AC229" s="105" t="str">
        <f t="shared" si="44"/>
        <v/>
      </c>
    </row>
    <row r="230" spans="4:29">
      <c r="D230" s="55" t="s">
        <v>2298</v>
      </c>
      <c r="X230" s="57" t="s">
        <v>23</v>
      </c>
      <c r="Y230" s="62">
        <v>52</v>
      </c>
      <c r="Z230" s="54" t="s">
        <v>2284</v>
      </c>
      <c r="AA230" s="54" t="s">
        <v>4473</v>
      </c>
      <c r="AC230" s="105" t="str">
        <f t="shared" si="44"/>
        <v/>
      </c>
    </row>
    <row r="231" spans="4:29">
      <c r="D231" s="55" t="s">
        <v>2299</v>
      </c>
      <c r="X231" s="57" t="s">
        <v>5738</v>
      </c>
      <c r="Y231" s="62">
        <v>52</v>
      </c>
      <c r="Z231" s="54" t="s">
        <v>2285</v>
      </c>
      <c r="AA231" s="54" t="s">
        <v>4473</v>
      </c>
      <c r="AC231" s="105" t="str">
        <f t="shared" si="44"/>
        <v/>
      </c>
    </row>
    <row r="232" spans="4:29">
      <c r="D232" s="55" t="s">
        <v>2300</v>
      </c>
      <c r="X232" s="57" t="s">
        <v>4526</v>
      </c>
      <c r="Y232" s="62">
        <v>52</v>
      </c>
      <c r="Z232" s="54" t="s">
        <v>2286</v>
      </c>
      <c r="AA232" s="54" t="s">
        <v>4473</v>
      </c>
      <c r="AC232" s="105" t="str">
        <f t="shared" si="44"/>
        <v/>
      </c>
    </row>
    <row r="233" spans="4:29">
      <c r="D233" s="55" t="s">
        <v>2301</v>
      </c>
      <c r="X233" s="57" t="s">
        <v>7498</v>
      </c>
      <c r="Y233" s="62">
        <v>52</v>
      </c>
      <c r="Z233" s="54" t="s">
        <v>2287</v>
      </c>
      <c r="AA233" s="54" t="s">
        <v>4473</v>
      </c>
      <c r="AC233" s="105" t="str">
        <f t="shared" si="44"/>
        <v/>
      </c>
    </row>
    <row r="234" spans="4:29">
      <c r="D234" s="55" t="s">
        <v>2302</v>
      </c>
      <c r="X234" s="57" t="s">
        <v>7499</v>
      </c>
      <c r="Y234" s="62">
        <v>55</v>
      </c>
      <c r="Z234" s="54" t="s">
        <v>2288</v>
      </c>
      <c r="AA234" s="54" t="s">
        <v>4473</v>
      </c>
      <c r="AC234" s="105" t="str">
        <f t="shared" si="44"/>
        <v/>
      </c>
    </row>
    <row r="235" spans="4:29">
      <c r="D235" s="55" t="s">
        <v>2303</v>
      </c>
      <c r="X235" s="57" t="s">
        <v>7500</v>
      </c>
      <c r="Y235" s="62">
        <v>55</v>
      </c>
      <c r="Z235" s="54" t="s">
        <v>2289</v>
      </c>
      <c r="AA235" s="54" t="s">
        <v>4473</v>
      </c>
      <c r="AC235" s="105" t="str">
        <f t="shared" si="44"/>
        <v/>
      </c>
    </row>
    <row r="236" spans="4:29">
      <c r="D236" s="55" t="s">
        <v>2304</v>
      </c>
      <c r="X236" s="57" t="s">
        <v>27</v>
      </c>
      <c r="Y236" s="62">
        <v>38</v>
      </c>
      <c r="Z236" s="54" t="s">
        <v>2290</v>
      </c>
      <c r="AA236" s="54" t="s">
        <v>4473</v>
      </c>
      <c r="AC236" s="105" t="str">
        <f t="shared" si="44"/>
        <v/>
      </c>
    </row>
    <row r="237" spans="4:29">
      <c r="D237" s="55" t="s">
        <v>2305</v>
      </c>
      <c r="X237" s="57" t="s">
        <v>28</v>
      </c>
      <c r="Y237" s="62">
        <v>38</v>
      </c>
      <c r="Z237" s="54" t="s">
        <v>2291</v>
      </c>
      <c r="AA237" s="54" t="s">
        <v>4473</v>
      </c>
      <c r="AC237" s="105" t="str">
        <f t="shared" ref="AC237:AC267" si="45">IFERROR(VLOOKUP(AB237,Z:AA,2,FALSE),"")</f>
        <v/>
      </c>
    </row>
    <row r="238" spans="4:29">
      <c r="D238" s="55" t="s">
        <v>2306</v>
      </c>
      <c r="X238" s="57" t="s">
        <v>29</v>
      </c>
      <c r="Y238" s="62">
        <v>38</v>
      </c>
      <c r="Z238" s="54" t="s">
        <v>2292</v>
      </c>
      <c r="AA238" s="54" t="s">
        <v>4473</v>
      </c>
      <c r="AC238" s="105" t="str">
        <f t="shared" si="45"/>
        <v/>
      </c>
    </row>
    <row r="239" spans="4:29">
      <c r="D239" s="55" t="s">
        <v>2307</v>
      </c>
      <c r="X239" s="57" t="s">
        <v>5739</v>
      </c>
      <c r="Y239" s="62">
        <v>38</v>
      </c>
      <c r="Z239" s="54" t="s">
        <v>2293</v>
      </c>
      <c r="AA239" s="54" t="s">
        <v>4473</v>
      </c>
      <c r="AC239" s="105" t="str">
        <f t="shared" si="45"/>
        <v/>
      </c>
    </row>
    <row r="240" spans="4:29">
      <c r="D240" s="55" t="s">
        <v>2308</v>
      </c>
      <c r="X240" s="57" t="s">
        <v>4527</v>
      </c>
      <c r="Y240" s="62">
        <v>38</v>
      </c>
      <c r="Z240" s="54" t="s">
        <v>2294</v>
      </c>
      <c r="AA240" s="54" t="s">
        <v>4473</v>
      </c>
      <c r="AC240" s="105" t="str">
        <f t="shared" si="45"/>
        <v/>
      </c>
    </row>
    <row r="241" spans="4:29">
      <c r="D241" s="55" t="s">
        <v>2309</v>
      </c>
      <c r="X241" s="57" t="s">
        <v>7501</v>
      </c>
      <c r="Y241" s="62">
        <v>38</v>
      </c>
      <c r="Z241" s="54" t="s">
        <v>2295</v>
      </c>
      <c r="AA241" s="54" t="s">
        <v>4473</v>
      </c>
      <c r="AC241" s="105" t="str">
        <f t="shared" si="45"/>
        <v/>
      </c>
    </row>
    <row r="242" spans="4:29">
      <c r="D242" s="55" t="s">
        <v>2310</v>
      </c>
      <c r="X242" s="57" t="s">
        <v>31</v>
      </c>
      <c r="Y242" s="62">
        <v>60</v>
      </c>
      <c r="Z242" s="54" t="s">
        <v>2296</v>
      </c>
      <c r="AA242" s="54" t="s">
        <v>4473</v>
      </c>
      <c r="AC242" s="105" t="str">
        <f t="shared" si="45"/>
        <v/>
      </c>
    </row>
    <row r="243" spans="4:29">
      <c r="D243" s="55" t="s">
        <v>2311</v>
      </c>
      <c r="X243" s="57" t="s">
        <v>32</v>
      </c>
      <c r="Y243" s="62">
        <v>60</v>
      </c>
      <c r="Z243" s="54" t="s">
        <v>2297</v>
      </c>
      <c r="AA243" s="54" t="s">
        <v>4473</v>
      </c>
      <c r="AC243" s="105" t="str">
        <f t="shared" si="45"/>
        <v/>
      </c>
    </row>
    <row r="244" spans="4:29">
      <c r="D244" s="55" t="s">
        <v>2312</v>
      </c>
      <c r="X244" s="57" t="s">
        <v>33</v>
      </c>
      <c r="Y244" s="62">
        <v>60</v>
      </c>
      <c r="Z244" s="54" t="s">
        <v>2298</v>
      </c>
      <c r="AA244" s="54" t="s">
        <v>4473</v>
      </c>
      <c r="AC244" s="105" t="str">
        <f t="shared" si="45"/>
        <v/>
      </c>
    </row>
    <row r="245" spans="4:29">
      <c r="D245" s="55" t="s">
        <v>2313</v>
      </c>
      <c r="X245" s="57" t="s">
        <v>5740</v>
      </c>
      <c r="Y245" s="62">
        <v>60</v>
      </c>
      <c r="Z245" s="54" t="s">
        <v>2299</v>
      </c>
      <c r="AA245" s="54" t="s">
        <v>4473</v>
      </c>
      <c r="AC245" s="105" t="str">
        <f t="shared" si="45"/>
        <v/>
      </c>
    </row>
    <row r="246" spans="4:29">
      <c r="D246" s="55" t="s">
        <v>2314</v>
      </c>
      <c r="X246" s="57" t="s">
        <v>4528</v>
      </c>
      <c r="Y246" s="62">
        <v>60</v>
      </c>
      <c r="Z246" s="54" t="s">
        <v>2300</v>
      </c>
      <c r="AA246" s="54" t="s">
        <v>4473</v>
      </c>
      <c r="AC246" s="105" t="str">
        <f t="shared" si="45"/>
        <v/>
      </c>
    </row>
    <row r="247" spans="4:29">
      <c r="D247" s="55" t="s">
        <v>2315</v>
      </c>
      <c r="X247" s="57" t="s">
        <v>7502</v>
      </c>
      <c r="Y247" s="62">
        <v>60</v>
      </c>
      <c r="Z247" s="54" t="s">
        <v>2301</v>
      </c>
      <c r="AA247" s="54" t="s">
        <v>4473</v>
      </c>
      <c r="AC247" s="105" t="str">
        <f t="shared" si="45"/>
        <v/>
      </c>
    </row>
    <row r="248" spans="4:29">
      <c r="D248" s="55" t="s">
        <v>2316</v>
      </c>
      <c r="X248" s="57" t="s">
        <v>929</v>
      </c>
      <c r="Y248" s="62">
        <v>408</v>
      </c>
      <c r="Z248" s="54" t="s">
        <v>2302</v>
      </c>
      <c r="AA248" s="54" t="s">
        <v>4473</v>
      </c>
      <c r="AC248" s="105" t="str">
        <f t="shared" si="45"/>
        <v/>
      </c>
    </row>
    <row r="249" spans="4:29">
      <c r="D249" s="55" t="s">
        <v>2317</v>
      </c>
      <c r="X249" s="57" t="s">
        <v>930</v>
      </c>
      <c r="Y249" s="62">
        <v>408</v>
      </c>
      <c r="Z249" s="54" t="s">
        <v>2303</v>
      </c>
      <c r="AA249" s="54" t="s">
        <v>4473</v>
      </c>
      <c r="AC249" s="105" t="str">
        <f t="shared" si="45"/>
        <v/>
      </c>
    </row>
    <row r="250" spans="4:29">
      <c r="D250" s="55" t="s">
        <v>2318</v>
      </c>
      <c r="X250" s="57" t="s">
        <v>5741</v>
      </c>
      <c r="Y250" s="62">
        <v>408</v>
      </c>
      <c r="Z250" s="54" t="s">
        <v>2304</v>
      </c>
      <c r="AA250" s="54" t="s">
        <v>4473</v>
      </c>
      <c r="AC250" s="105" t="str">
        <f t="shared" si="45"/>
        <v/>
      </c>
    </row>
    <row r="251" spans="4:29">
      <c r="D251" s="55" t="s">
        <v>2319</v>
      </c>
      <c r="X251" s="57" t="s">
        <v>4633</v>
      </c>
      <c r="Y251" s="62">
        <v>408</v>
      </c>
      <c r="Z251" s="54" t="s">
        <v>2305</v>
      </c>
      <c r="AA251" s="54" t="s">
        <v>4473</v>
      </c>
      <c r="AC251" s="105" t="str">
        <f t="shared" si="45"/>
        <v/>
      </c>
    </row>
    <row r="252" spans="4:29">
      <c r="D252" s="55" t="s">
        <v>2320</v>
      </c>
      <c r="X252" s="57" t="s">
        <v>932</v>
      </c>
      <c r="Y252" s="62">
        <v>408</v>
      </c>
      <c r="Z252" s="54" t="s">
        <v>2306</v>
      </c>
      <c r="AA252" s="54" t="s">
        <v>4473</v>
      </c>
      <c r="AC252" s="105" t="str">
        <f t="shared" si="45"/>
        <v/>
      </c>
    </row>
    <row r="253" spans="4:29">
      <c r="D253" s="55" t="s">
        <v>2321</v>
      </c>
      <c r="X253" s="57" t="s">
        <v>7503</v>
      </c>
      <c r="Y253" s="62">
        <v>408</v>
      </c>
      <c r="Z253" s="54" t="s">
        <v>2307</v>
      </c>
      <c r="AA253" s="54" t="s">
        <v>4473</v>
      </c>
      <c r="AC253" s="105" t="str">
        <f t="shared" si="45"/>
        <v/>
      </c>
    </row>
    <row r="254" spans="4:29">
      <c r="D254" s="55" t="s">
        <v>2322</v>
      </c>
      <c r="X254" s="57" t="s">
        <v>7504</v>
      </c>
      <c r="Y254" s="62">
        <v>428</v>
      </c>
      <c r="Z254" s="54" t="s">
        <v>2308</v>
      </c>
      <c r="AA254" s="54" t="s">
        <v>4473</v>
      </c>
      <c r="AC254" s="105" t="str">
        <f t="shared" si="45"/>
        <v/>
      </c>
    </row>
    <row r="255" spans="4:29">
      <c r="D255" s="55" t="s">
        <v>2323</v>
      </c>
      <c r="X255" s="57" t="s">
        <v>7505</v>
      </c>
      <c r="Y255" s="62">
        <v>428</v>
      </c>
      <c r="Z255" s="54" t="s">
        <v>2309</v>
      </c>
      <c r="AA255" s="54" t="s">
        <v>4473</v>
      </c>
      <c r="AC255" s="105" t="str">
        <f t="shared" si="45"/>
        <v/>
      </c>
    </row>
    <row r="256" spans="4:29">
      <c r="D256" s="55" t="s">
        <v>2324</v>
      </c>
      <c r="X256" s="57" t="s">
        <v>419</v>
      </c>
      <c r="Y256" s="62">
        <v>351</v>
      </c>
      <c r="Z256" s="54" t="s">
        <v>2310</v>
      </c>
      <c r="AA256" s="54" t="s">
        <v>4473</v>
      </c>
      <c r="AC256" s="105" t="str">
        <f t="shared" si="45"/>
        <v/>
      </c>
    </row>
    <row r="257" spans="4:37">
      <c r="D257" s="55" t="s">
        <v>2325</v>
      </c>
      <c r="X257" s="57" t="s">
        <v>420</v>
      </c>
      <c r="Y257" s="62">
        <v>351</v>
      </c>
      <c r="Z257" s="54" t="s">
        <v>2311</v>
      </c>
      <c r="AA257" s="54" t="s">
        <v>4473</v>
      </c>
      <c r="AC257" s="105" t="str">
        <f t="shared" si="45"/>
        <v/>
      </c>
    </row>
    <row r="258" spans="4:37">
      <c r="D258" s="55" t="s">
        <v>2326</v>
      </c>
      <c r="X258" s="57" t="s">
        <v>5497</v>
      </c>
      <c r="Y258" s="62">
        <v>351</v>
      </c>
      <c r="Z258" s="54" t="s">
        <v>2312</v>
      </c>
      <c r="AA258" s="54" t="s">
        <v>4473</v>
      </c>
      <c r="AC258" s="105" t="str">
        <f t="shared" si="45"/>
        <v/>
      </c>
    </row>
    <row r="259" spans="4:37">
      <c r="D259" s="55" t="s">
        <v>2168</v>
      </c>
      <c r="X259" s="57" t="s">
        <v>421</v>
      </c>
      <c r="Y259" s="62">
        <v>351</v>
      </c>
      <c r="Z259" s="54" t="s">
        <v>2313</v>
      </c>
      <c r="AA259" s="54" t="s">
        <v>4473</v>
      </c>
      <c r="AC259" s="105" t="str">
        <f t="shared" si="45"/>
        <v/>
      </c>
    </row>
    <row r="260" spans="4:37">
      <c r="D260" s="55" t="s">
        <v>2169</v>
      </c>
      <c r="X260" s="57" t="s">
        <v>4634</v>
      </c>
      <c r="Y260" s="62">
        <v>408</v>
      </c>
      <c r="Z260" s="54" t="s">
        <v>2314</v>
      </c>
      <c r="AA260" s="54" t="s">
        <v>4473</v>
      </c>
      <c r="AC260" s="105" t="str">
        <f t="shared" si="45"/>
        <v/>
      </c>
    </row>
    <row r="261" spans="4:37">
      <c r="D261" s="55" t="s">
        <v>2170</v>
      </c>
      <c r="X261" s="57" t="s">
        <v>936</v>
      </c>
      <c r="Y261" s="62">
        <v>408</v>
      </c>
      <c r="Z261" s="54" t="s">
        <v>2315</v>
      </c>
      <c r="AA261" s="54" t="s">
        <v>4473</v>
      </c>
      <c r="AC261" s="105" t="str">
        <f t="shared" si="45"/>
        <v/>
      </c>
    </row>
    <row r="262" spans="4:37">
      <c r="D262" s="55" t="s">
        <v>2327</v>
      </c>
      <c r="X262" s="57" t="s">
        <v>5444</v>
      </c>
      <c r="Y262" s="62">
        <v>153</v>
      </c>
      <c r="Z262" s="54" t="s">
        <v>2316</v>
      </c>
      <c r="AA262" s="54" t="s">
        <v>4473</v>
      </c>
      <c r="AC262" s="105" t="str">
        <f t="shared" si="45"/>
        <v/>
      </c>
    </row>
    <row r="263" spans="4:37">
      <c r="D263" s="55" t="s">
        <v>2328</v>
      </c>
      <c r="X263" s="57" t="s">
        <v>5440</v>
      </c>
      <c r="Y263" s="62">
        <v>153</v>
      </c>
      <c r="Z263" s="54" t="s">
        <v>2317</v>
      </c>
      <c r="AA263" s="54" t="s">
        <v>4473</v>
      </c>
      <c r="AC263" s="105" t="str">
        <f t="shared" si="45"/>
        <v/>
      </c>
    </row>
    <row r="264" spans="4:37">
      <c r="D264" s="55" t="s">
        <v>2329</v>
      </c>
      <c r="X264" s="57" t="s">
        <v>5742</v>
      </c>
      <c r="Y264" s="62">
        <v>153</v>
      </c>
      <c r="Z264" s="54" t="s">
        <v>2318</v>
      </c>
      <c r="AA264" s="54" t="s">
        <v>4473</v>
      </c>
      <c r="AC264" s="105" t="str">
        <f t="shared" si="45"/>
        <v/>
      </c>
    </row>
    <row r="265" spans="4:37">
      <c r="D265" s="55" t="s">
        <v>2163</v>
      </c>
      <c r="X265" s="57" t="s">
        <v>5448</v>
      </c>
      <c r="Y265" s="62">
        <v>153</v>
      </c>
      <c r="Z265" s="54" t="s">
        <v>2319</v>
      </c>
      <c r="AA265" s="54" t="s">
        <v>4473</v>
      </c>
      <c r="AC265" s="105" t="str">
        <f t="shared" si="45"/>
        <v/>
      </c>
    </row>
    <row r="266" spans="4:37">
      <c r="D266" s="55" t="s">
        <v>2164</v>
      </c>
      <c r="X266" s="57" t="s">
        <v>5431</v>
      </c>
      <c r="Y266" s="62">
        <v>153</v>
      </c>
      <c r="Z266" s="54" t="s">
        <v>2320</v>
      </c>
      <c r="AA266" s="54" t="s">
        <v>4473</v>
      </c>
      <c r="AC266" s="105" t="str">
        <f t="shared" si="45"/>
        <v/>
      </c>
    </row>
    <row r="267" spans="4:37">
      <c r="D267" s="55" t="s">
        <v>2165</v>
      </c>
      <c r="X267" s="57" t="s">
        <v>7506</v>
      </c>
      <c r="Y267" s="62">
        <v>153</v>
      </c>
      <c r="Z267" s="54" t="s">
        <v>2321</v>
      </c>
      <c r="AA267" s="54" t="s">
        <v>4473</v>
      </c>
      <c r="AC267" s="105" t="str">
        <f t="shared" si="45"/>
        <v/>
      </c>
      <c r="AI267" s="107"/>
      <c r="AK267" s="105"/>
    </row>
    <row r="268" spans="4:37">
      <c r="D268" s="55" t="s">
        <v>264</v>
      </c>
      <c r="X268" s="57" t="s">
        <v>7507</v>
      </c>
      <c r="Y268" s="62">
        <v>161</v>
      </c>
      <c r="Z268" s="54" t="s">
        <v>2322</v>
      </c>
      <c r="AA268" s="54" t="s">
        <v>4473</v>
      </c>
      <c r="AI268" s="107"/>
      <c r="AK268" s="105"/>
    </row>
    <row r="269" spans="4:37">
      <c r="D269" s="55" t="s">
        <v>265</v>
      </c>
      <c r="X269" s="57" t="s">
        <v>7508</v>
      </c>
      <c r="Y269" s="62">
        <v>161</v>
      </c>
      <c r="Z269" s="54" t="s">
        <v>2323</v>
      </c>
      <c r="AA269" s="54" t="s">
        <v>4473</v>
      </c>
      <c r="AI269" s="107"/>
      <c r="AK269" s="105"/>
    </row>
    <row r="270" spans="4:37">
      <c r="D270" s="55" t="s">
        <v>266</v>
      </c>
      <c r="X270" s="57" t="s">
        <v>5468</v>
      </c>
      <c r="Y270" s="62">
        <v>153</v>
      </c>
      <c r="Z270" s="54" t="s">
        <v>2324</v>
      </c>
      <c r="AA270" s="54" t="s">
        <v>4473</v>
      </c>
      <c r="AI270" s="107"/>
      <c r="AK270" s="105"/>
    </row>
    <row r="271" spans="4:37">
      <c r="D271" s="55" t="s">
        <v>5435</v>
      </c>
      <c r="X271" s="57" t="s">
        <v>5464</v>
      </c>
      <c r="Y271" s="62">
        <v>153</v>
      </c>
      <c r="Z271" s="54" t="s">
        <v>2325</v>
      </c>
      <c r="AA271" s="54" t="s">
        <v>4473</v>
      </c>
      <c r="AI271" s="107"/>
      <c r="AK271" s="105"/>
    </row>
    <row r="272" spans="4:37">
      <c r="D272" s="55" t="s">
        <v>5436</v>
      </c>
      <c r="X272" s="57" t="s">
        <v>5626</v>
      </c>
      <c r="Y272" s="62">
        <v>153</v>
      </c>
      <c r="Z272" s="54" t="s">
        <v>2326</v>
      </c>
      <c r="AA272" s="54" t="s">
        <v>4473</v>
      </c>
      <c r="AI272" s="107"/>
      <c r="AK272" s="105"/>
    </row>
    <row r="273" spans="4:37">
      <c r="D273" s="55" t="s">
        <v>5437</v>
      </c>
      <c r="X273" s="57" t="s">
        <v>5460</v>
      </c>
      <c r="Y273" s="62">
        <v>153</v>
      </c>
      <c r="Z273" s="55" t="s">
        <v>2168</v>
      </c>
      <c r="AA273" s="54" t="s">
        <v>4473</v>
      </c>
      <c r="AI273" s="107"/>
      <c r="AK273" s="105"/>
    </row>
    <row r="274" spans="4:37">
      <c r="D274" s="55" t="s">
        <v>5438</v>
      </c>
      <c r="X274" s="57" t="s">
        <v>5456</v>
      </c>
      <c r="Y274" s="62">
        <v>153</v>
      </c>
      <c r="Z274" s="55" t="s">
        <v>2169</v>
      </c>
      <c r="AA274" s="54" t="s">
        <v>4473</v>
      </c>
      <c r="AI274" s="107"/>
      <c r="AK274" s="105"/>
    </row>
    <row r="275" spans="4:37">
      <c r="D275" s="55" t="s">
        <v>5439</v>
      </c>
      <c r="X275" s="57" t="s">
        <v>5452</v>
      </c>
      <c r="Y275" s="62">
        <v>153</v>
      </c>
      <c r="Z275" s="55" t="s">
        <v>2170</v>
      </c>
      <c r="AA275" s="54" t="s">
        <v>4473</v>
      </c>
      <c r="AC275" s="105" t="str">
        <f t="shared" ref="AC275:AC338" si="46">IFERROR(VLOOKUP(AB275,Z:AA,2,FALSE),"")</f>
        <v/>
      </c>
    </row>
    <row r="276" spans="4:37">
      <c r="D276" s="83" t="s">
        <v>5472</v>
      </c>
      <c r="X276" s="57" t="s">
        <v>937</v>
      </c>
      <c r="Y276" s="62">
        <v>442</v>
      </c>
      <c r="Z276" s="54" t="s">
        <v>4475</v>
      </c>
      <c r="AA276" s="54" t="s">
        <v>4472</v>
      </c>
      <c r="AC276" s="105" t="str">
        <f t="shared" si="46"/>
        <v/>
      </c>
    </row>
    <row r="277" spans="4:37">
      <c r="X277" s="57" t="s">
        <v>938</v>
      </c>
      <c r="Y277" s="62">
        <v>442</v>
      </c>
      <c r="Z277" s="54" t="s">
        <v>4476</v>
      </c>
      <c r="AA277" s="54" t="s">
        <v>4472</v>
      </c>
      <c r="AC277" s="105" t="str">
        <f t="shared" si="46"/>
        <v/>
      </c>
    </row>
    <row r="278" spans="4:37">
      <c r="X278" s="57" t="s">
        <v>5743</v>
      </c>
      <c r="Y278" s="62">
        <v>442</v>
      </c>
      <c r="Z278" s="54" t="s">
        <v>4477</v>
      </c>
      <c r="AA278" s="54" t="s">
        <v>4472</v>
      </c>
      <c r="AC278" s="105" t="str">
        <f t="shared" si="46"/>
        <v/>
      </c>
    </row>
    <row r="279" spans="4:37">
      <c r="X279" s="57" t="s">
        <v>4635</v>
      </c>
      <c r="Y279" s="62">
        <v>442</v>
      </c>
      <c r="Z279" s="54" t="s">
        <v>2327</v>
      </c>
      <c r="AA279" s="54" t="s">
        <v>4473</v>
      </c>
      <c r="AC279" s="105" t="str">
        <f t="shared" si="46"/>
        <v/>
      </c>
    </row>
    <row r="280" spans="4:37">
      <c r="X280" s="57" t="s">
        <v>940</v>
      </c>
      <c r="Y280" s="62">
        <v>442</v>
      </c>
      <c r="Z280" s="54" t="s">
        <v>2328</v>
      </c>
      <c r="AA280" s="54" t="s">
        <v>4473</v>
      </c>
      <c r="AC280" s="105" t="str">
        <f t="shared" si="46"/>
        <v/>
      </c>
    </row>
    <row r="281" spans="4:37">
      <c r="X281" s="57" t="s">
        <v>7509</v>
      </c>
      <c r="Y281" s="62">
        <v>442</v>
      </c>
      <c r="Z281" s="54" t="s">
        <v>2329</v>
      </c>
      <c r="AA281" s="54" t="s">
        <v>4473</v>
      </c>
      <c r="AC281" s="105" t="str">
        <f t="shared" si="46"/>
        <v/>
      </c>
    </row>
    <row r="282" spans="4:37">
      <c r="X282" s="57" t="s">
        <v>7510</v>
      </c>
      <c r="Y282" s="62">
        <v>464</v>
      </c>
      <c r="Z282" s="54" t="s">
        <v>2163</v>
      </c>
      <c r="AA282" s="54" t="s">
        <v>4472</v>
      </c>
      <c r="AC282" s="105" t="str">
        <f t="shared" si="46"/>
        <v/>
      </c>
    </row>
    <row r="283" spans="4:37">
      <c r="X283" s="57" t="s">
        <v>7511</v>
      </c>
      <c r="Y283" s="62">
        <v>464</v>
      </c>
      <c r="Z283" s="54" t="s">
        <v>2164</v>
      </c>
      <c r="AA283" s="54" t="s">
        <v>4472</v>
      </c>
      <c r="AC283" s="105" t="str">
        <f t="shared" si="46"/>
        <v/>
      </c>
    </row>
    <row r="284" spans="4:37">
      <c r="X284" s="57" t="s">
        <v>422</v>
      </c>
      <c r="Y284" s="62">
        <v>380</v>
      </c>
      <c r="Z284" s="58" t="s">
        <v>2165</v>
      </c>
      <c r="AA284" s="58" t="s">
        <v>4472</v>
      </c>
      <c r="AC284" s="105" t="str">
        <f t="shared" si="46"/>
        <v/>
      </c>
    </row>
    <row r="285" spans="4:37">
      <c r="X285" s="57" t="s">
        <v>423</v>
      </c>
      <c r="Y285" s="62">
        <v>380</v>
      </c>
      <c r="Z285" s="109"/>
      <c r="AC285" s="105" t="str">
        <f t="shared" si="46"/>
        <v/>
      </c>
    </row>
    <row r="286" spans="4:37">
      <c r="X286" s="57" t="s">
        <v>5498</v>
      </c>
      <c r="Y286" s="62">
        <v>380</v>
      </c>
      <c r="Z286" s="109"/>
      <c r="AC286" s="105" t="str">
        <f t="shared" si="46"/>
        <v/>
      </c>
    </row>
    <row r="287" spans="4:37">
      <c r="X287" s="57" t="s">
        <v>424</v>
      </c>
      <c r="Y287" s="62">
        <v>380</v>
      </c>
      <c r="Z287" s="109"/>
      <c r="AC287" s="105" t="str">
        <f t="shared" si="46"/>
        <v/>
      </c>
    </row>
    <row r="288" spans="4:37">
      <c r="X288" s="57" t="s">
        <v>4636</v>
      </c>
      <c r="Y288" s="62">
        <v>442</v>
      </c>
      <c r="Z288" s="109"/>
      <c r="AC288" s="105" t="str">
        <f t="shared" si="46"/>
        <v/>
      </c>
    </row>
    <row r="289" spans="24:29">
      <c r="X289" s="57" t="s">
        <v>944</v>
      </c>
      <c r="Y289" s="62">
        <v>442</v>
      </c>
      <c r="Z289" s="109"/>
      <c r="AC289" s="105" t="str">
        <f t="shared" si="46"/>
        <v/>
      </c>
    </row>
    <row r="290" spans="24:29">
      <c r="X290" s="57" t="s">
        <v>5445</v>
      </c>
      <c r="Y290" s="62">
        <v>184</v>
      </c>
      <c r="Z290" s="109"/>
      <c r="AC290" s="105" t="str">
        <f t="shared" si="46"/>
        <v/>
      </c>
    </row>
    <row r="291" spans="24:29">
      <c r="X291" s="57" t="s">
        <v>5441</v>
      </c>
      <c r="Y291" s="62">
        <v>184</v>
      </c>
      <c r="Z291" s="109"/>
      <c r="AC291" s="105" t="str">
        <f t="shared" si="46"/>
        <v/>
      </c>
    </row>
    <row r="292" spans="24:29">
      <c r="X292" s="57" t="s">
        <v>5744</v>
      </c>
      <c r="Y292" s="62">
        <v>184</v>
      </c>
      <c r="Z292" s="109"/>
      <c r="AC292" s="105" t="str">
        <f t="shared" si="46"/>
        <v/>
      </c>
    </row>
    <row r="293" spans="24:29">
      <c r="X293" s="57" t="s">
        <v>5449</v>
      </c>
      <c r="Y293" s="62">
        <v>184</v>
      </c>
      <c r="Z293" s="109"/>
      <c r="AC293" s="105" t="str">
        <f t="shared" si="46"/>
        <v/>
      </c>
    </row>
    <row r="294" spans="24:29">
      <c r="X294" s="57" t="s">
        <v>5432</v>
      </c>
      <c r="Y294" s="62">
        <v>184</v>
      </c>
      <c r="Z294" s="109"/>
      <c r="AC294" s="105" t="str">
        <f t="shared" si="46"/>
        <v/>
      </c>
    </row>
    <row r="295" spans="24:29">
      <c r="X295" s="57" t="s">
        <v>7512</v>
      </c>
      <c r="Y295" s="62">
        <v>184</v>
      </c>
      <c r="Z295" s="109"/>
      <c r="AC295" s="105" t="str">
        <f t="shared" si="46"/>
        <v/>
      </c>
    </row>
    <row r="296" spans="24:29">
      <c r="X296" s="57" t="s">
        <v>7513</v>
      </c>
      <c r="Y296" s="62">
        <v>193</v>
      </c>
      <c r="Z296" s="109"/>
      <c r="AC296" s="105" t="str">
        <f t="shared" si="46"/>
        <v/>
      </c>
    </row>
    <row r="297" spans="24:29">
      <c r="X297" s="57" t="s">
        <v>7514</v>
      </c>
      <c r="Y297" s="62">
        <v>193</v>
      </c>
      <c r="Z297" s="109"/>
      <c r="AC297" s="105" t="str">
        <f t="shared" si="46"/>
        <v/>
      </c>
    </row>
    <row r="298" spans="24:29">
      <c r="X298" s="57" t="s">
        <v>5469</v>
      </c>
      <c r="Y298" s="62">
        <v>184</v>
      </c>
      <c r="Z298" s="109"/>
      <c r="AC298" s="105" t="str">
        <f t="shared" si="46"/>
        <v/>
      </c>
    </row>
    <row r="299" spans="24:29">
      <c r="X299" s="57" t="s">
        <v>5465</v>
      </c>
      <c r="Y299" s="62">
        <v>184</v>
      </c>
      <c r="Z299" s="109"/>
      <c r="AC299" s="105" t="str">
        <f t="shared" si="46"/>
        <v/>
      </c>
    </row>
    <row r="300" spans="24:29">
      <c r="X300" s="57" t="s">
        <v>5627</v>
      </c>
      <c r="Y300" s="62">
        <v>184</v>
      </c>
      <c r="Z300" s="109"/>
      <c r="AC300" s="105" t="str">
        <f t="shared" si="46"/>
        <v/>
      </c>
    </row>
    <row r="301" spans="24:29">
      <c r="X301" s="57" t="s">
        <v>5461</v>
      </c>
      <c r="Y301" s="62">
        <v>184</v>
      </c>
      <c r="Z301" s="109"/>
      <c r="AC301" s="105" t="str">
        <f t="shared" si="46"/>
        <v/>
      </c>
    </row>
    <row r="302" spans="24:29">
      <c r="X302" s="57" t="s">
        <v>5457</v>
      </c>
      <c r="Y302" s="62">
        <v>184</v>
      </c>
      <c r="Z302" s="109"/>
      <c r="AC302" s="105" t="str">
        <f t="shared" si="46"/>
        <v/>
      </c>
    </row>
    <row r="303" spans="24:29">
      <c r="X303" s="57" t="s">
        <v>5453</v>
      </c>
      <c r="Y303" s="62">
        <v>184</v>
      </c>
      <c r="Z303" s="109"/>
      <c r="AC303" s="105" t="str">
        <f t="shared" si="46"/>
        <v/>
      </c>
    </row>
    <row r="304" spans="24:29">
      <c r="X304" s="57" t="s">
        <v>945</v>
      </c>
      <c r="Y304" s="62">
        <v>480</v>
      </c>
      <c r="Z304" s="109"/>
      <c r="AC304" s="105" t="str">
        <f t="shared" si="46"/>
        <v/>
      </c>
    </row>
    <row r="305" spans="24:29">
      <c r="X305" s="57" t="s">
        <v>946</v>
      </c>
      <c r="Y305" s="62">
        <v>480</v>
      </c>
      <c r="Z305" s="109"/>
      <c r="AC305" s="105" t="str">
        <f t="shared" si="46"/>
        <v/>
      </c>
    </row>
    <row r="306" spans="24:29">
      <c r="X306" s="57" t="s">
        <v>5745</v>
      </c>
      <c r="Y306" s="62">
        <v>480</v>
      </c>
      <c r="Z306" s="109"/>
      <c r="AC306" s="105" t="str">
        <f t="shared" si="46"/>
        <v/>
      </c>
    </row>
    <row r="307" spans="24:29">
      <c r="X307" s="57" t="s">
        <v>4637</v>
      </c>
      <c r="Y307" s="62">
        <v>480</v>
      </c>
      <c r="Z307" s="109"/>
      <c r="AC307" s="105" t="str">
        <f t="shared" si="46"/>
        <v/>
      </c>
    </row>
    <row r="308" spans="24:29">
      <c r="X308" s="57" t="s">
        <v>948</v>
      </c>
      <c r="Y308" s="62">
        <v>480</v>
      </c>
      <c r="Z308" s="109"/>
      <c r="AC308" s="105" t="str">
        <f t="shared" si="46"/>
        <v/>
      </c>
    </row>
    <row r="309" spans="24:29">
      <c r="X309" s="57" t="s">
        <v>7515</v>
      </c>
      <c r="Y309" s="62">
        <v>480</v>
      </c>
      <c r="Z309" s="109"/>
      <c r="AC309" s="105" t="str">
        <f t="shared" si="46"/>
        <v/>
      </c>
    </row>
    <row r="310" spans="24:29">
      <c r="X310" s="57" t="s">
        <v>7516</v>
      </c>
      <c r="Y310" s="62">
        <v>504</v>
      </c>
      <c r="Z310" s="109"/>
      <c r="AC310" s="105" t="str">
        <f t="shared" si="46"/>
        <v/>
      </c>
    </row>
    <row r="311" spans="24:29">
      <c r="X311" s="57" t="s">
        <v>7517</v>
      </c>
      <c r="Y311" s="62">
        <v>504</v>
      </c>
      <c r="Z311" s="109"/>
      <c r="AC311" s="105" t="str">
        <f t="shared" si="46"/>
        <v/>
      </c>
    </row>
    <row r="312" spans="24:29">
      <c r="X312" s="57" t="s">
        <v>425</v>
      </c>
      <c r="Y312" s="62">
        <v>413</v>
      </c>
      <c r="Z312" s="109"/>
      <c r="AC312" s="105" t="str">
        <f t="shared" si="46"/>
        <v/>
      </c>
    </row>
    <row r="313" spans="24:29">
      <c r="X313" s="57" t="s">
        <v>426</v>
      </c>
      <c r="Y313" s="62">
        <v>413</v>
      </c>
      <c r="Z313" s="109"/>
      <c r="AC313" s="105" t="str">
        <f t="shared" si="46"/>
        <v/>
      </c>
    </row>
    <row r="314" spans="24:29">
      <c r="X314" s="57" t="s">
        <v>5499</v>
      </c>
      <c r="Y314" s="62">
        <v>413</v>
      </c>
      <c r="Z314" s="109"/>
      <c r="AC314" s="105" t="str">
        <f t="shared" si="46"/>
        <v/>
      </c>
    </row>
    <row r="315" spans="24:29">
      <c r="X315" s="57" t="s">
        <v>427</v>
      </c>
      <c r="Y315" s="62">
        <v>413</v>
      </c>
      <c r="Z315" s="109"/>
      <c r="AC315" s="105" t="str">
        <f t="shared" si="46"/>
        <v/>
      </c>
    </row>
    <row r="316" spans="24:29">
      <c r="X316" s="57" t="s">
        <v>4638</v>
      </c>
      <c r="Y316" s="62">
        <v>480</v>
      </c>
      <c r="Z316" s="109"/>
      <c r="AC316" s="105" t="str">
        <f t="shared" si="46"/>
        <v/>
      </c>
    </row>
    <row r="317" spans="24:29">
      <c r="X317" s="57" t="s">
        <v>952</v>
      </c>
      <c r="Y317" s="62">
        <v>480</v>
      </c>
      <c r="Z317" s="109"/>
      <c r="AC317" s="105" t="str">
        <f t="shared" si="46"/>
        <v/>
      </c>
    </row>
    <row r="318" spans="24:29">
      <c r="X318" s="57" t="s">
        <v>5446</v>
      </c>
      <c r="Y318" s="62">
        <v>214</v>
      </c>
      <c r="Z318" s="109"/>
      <c r="AC318" s="105" t="str">
        <f t="shared" si="46"/>
        <v/>
      </c>
    </row>
    <row r="319" spans="24:29">
      <c r="X319" s="57" t="s">
        <v>5442</v>
      </c>
      <c r="Y319" s="62">
        <v>214</v>
      </c>
      <c r="Z319" s="109"/>
      <c r="AC319" s="105" t="str">
        <f t="shared" si="46"/>
        <v/>
      </c>
    </row>
    <row r="320" spans="24:29">
      <c r="X320" s="57" t="s">
        <v>5746</v>
      </c>
      <c r="Y320" s="62">
        <v>214</v>
      </c>
      <c r="Z320" s="109"/>
      <c r="AC320" s="105" t="str">
        <f t="shared" si="46"/>
        <v/>
      </c>
    </row>
    <row r="321" spans="24:29">
      <c r="X321" s="57" t="s">
        <v>5450</v>
      </c>
      <c r="Y321" s="62">
        <v>214</v>
      </c>
      <c r="Z321" s="109"/>
      <c r="AC321" s="105" t="str">
        <f t="shared" si="46"/>
        <v/>
      </c>
    </row>
    <row r="322" spans="24:29">
      <c r="X322" s="57" t="s">
        <v>5433</v>
      </c>
      <c r="Y322" s="62">
        <v>214</v>
      </c>
      <c r="Z322" s="109"/>
      <c r="AC322" s="105" t="str">
        <f t="shared" si="46"/>
        <v/>
      </c>
    </row>
    <row r="323" spans="24:29">
      <c r="X323" s="57" t="s">
        <v>7518</v>
      </c>
      <c r="Y323" s="62">
        <v>214</v>
      </c>
      <c r="Z323" s="109"/>
      <c r="AC323" s="105" t="str">
        <f t="shared" si="46"/>
        <v/>
      </c>
    </row>
    <row r="324" spans="24:29">
      <c r="X324" s="57" t="s">
        <v>7519</v>
      </c>
      <c r="Y324" s="62">
        <v>225</v>
      </c>
      <c r="Z324" s="109"/>
      <c r="AC324" s="105" t="str">
        <f t="shared" si="46"/>
        <v/>
      </c>
    </row>
    <row r="325" spans="24:29">
      <c r="X325" s="57" t="s">
        <v>7520</v>
      </c>
      <c r="Y325" s="62">
        <v>225</v>
      </c>
      <c r="Z325" s="109"/>
      <c r="AC325" s="105" t="str">
        <f t="shared" si="46"/>
        <v/>
      </c>
    </row>
    <row r="326" spans="24:29">
      <c r="X326" s="57" t="s">
        <v>5470</v>
      </c>
      <c r="Y326" s="62">
        <v>214</v>
      </c>
      <c r="Z326" s="109"/>
      <c r="AC326" s="105" t="str">
        <f t="shared" si="46"/>
        <v/>
      </c>
    </row>
    <row r="327" spans="24:29">
      <c r="X327" s="57" t="s">
        <v>5466</v>
      </c>
      <c r="Y327" s="62">
        <v>214</v>
      </c>
      <c r="Z327" s="109"/>
      <c r="AC327" s="105" t="str">
        <f t="shared" si="46"/>
        <v/>
      </c>
    </row>
    <row r="328" spans="24:29">
      <c r="X328" s="57" t="s">
        <v>5628</v>
      </c>
      <c r="Y328" s="62">
        <v>214</v>
      </c>
      <c r="Z328" s="109"/>
      <c r="AC328" s="105" t="str">
        <f t="shared" si="46"/>
        <v/>
      </c>
    </row>
    <row r="329" spans="24:29">
      <c r="X329" s="57" t="s">
        <v>5462</v>
      </c>
      <c r="Y329" s="62">
        <v>214</v>
      </c>
      <c r="Z329" s="109"/>
      <c r="AC329" s="105" t="str">
        <f t="shared" si="46"/>
        <v/>
      </c>
    </row>
    <row r="330" spans="24:29">
      <c r="X330" s="57" t="s">
        <v>5458</v>
      </c>
      <c r="Y330" s="62">
        <v>214</v>
      </c>
      <c r="Z330" s="109"/>
      <c r="AC330" s="105" t="str">
        <f t="shared" si="46"/>
        <v/>
      </c>
    </row>
    <row r="331" spans="24:29">
      <c r="X331" s="57" t="s">
        <v>5454</v>
      </c>
      <c r="Y331" s="62">
        <v>214</v>
      </c>
      <c r="Z331" s="109"/>
      <c r="AC331" s="105" t="str">
        <f t="shared" si="46"/>
        <v/>
      </c>
    </row>
    <row r="332" spans="24:29">
      <c r="X332" s="57" t="s">
        <v>953</v>
      </c>
      <c r="Y332" s="62">
        <v>523</v>
      </c>
      <c r="Z332" s="109"/>
      <c r="AC332" s="105" t="str">
        <f t="shared" si="46"/>
        <v/>
      </c>
    </row>
    <row r="333" spans="24:29">
      <c r="X333" s="57" t="s">
        <v>954</v>
      </c>
      <c r="Y333" s="62">
        <v>523</v>
      </c>
      <c r="Z333" s="109"/>
      <c r="AC333" s="105" t="str">
        <f t="shared" si="46"/>
        <v/>
      </c>
    </row>
    <row r="334" spans="24:29">
      <c r="X334" s="57" t="s">
        <v>5747</v>
      </c>
      <c r="Y334" s="62">
        <v>523</v>
      </c>
      <c r="Z334" s="109"/>
      <c r="AC334" s="105" t="str">
        <f t="shared" si="46"/>
        <v/>
      </c>
    </row>
    <row r="335" spans="24:29">
      <c r="X335" s="57" t="s">
        <v>4639</v>
      </c>
      <c r="Y335" s="62">
        <v>523</v>
      </c>
      <c r="Z335" s="109"/>
      <c r="AC335" s="105" t="str">
        <f t="shared" si="46"/>
        <v/>
      </c>
    </row>
    <row r="336" spans="24:29">
      <c r="X336" s="57" t="s">
        <v>956</v>
      </c>
      <c r="Y336" s="62">
        <v>523</v>
      </c>
      <c r="Z336" s="109"/>
      <c r="AC336" s="105" t="str">
        <f t="shared" si="46"/>
        <v/>
      </c>
    </row>
    <row r="337" spans="24:29">
      <c r="X337" s="57" t="s">
        <v>7521</v>
      </c>
      <c r="Y337" s="62">
        <v>523</v>
      </c>
      <c r="Z337" s="109"/>
      <c r="AC337" s="105" t="str">
        <f t="shared" si="46"/>
        <v/>
      </c>
    </row>
    <row r="338" spans="24:29">
      <c r="X338" s="57" t="s">
        <v>7522</v>
      </c>
      <c r="Y338" s="62">
        <v>549</v>
      </c>
      <c r="Z338" s="109"/>
      <c r="AC338" s="105" t="str">
        <f t="shared" si="46"/>
        <v/>
      </c>
    </row>
    <row r="339" spans="24:29">
      <c r="X339" s="57" t="s">
        <v>7523</v>
      </c>
      <c r="Y339" s="62">
        <v>549</v>
      </c>
      <c r="Z339" s="109"/>
      <c r="AC339" s="105" t="str">
        <f t="shared" ref="AC339:AC402" si="47">IFERROR(VLOOKUP(AB339,Z:AA,2,FALSE),"")</f>
        <v/>
      </c>
    </row>
    <row r="340" spans="24:29">
      <c r="X340" s="57" t="s">
        <v>428</v>
      </c>
      <c r="Y340" s="62">
        <v>449</v>
      </c>
      <c r="Z340" s="109"/>
      <c r="AC340" s="105" t="str">
        <f t="shared" si="47"/>
        <v/>
      </c>
    </row>
    <row r="341" spans="24:29">
      <c r="X341" s="57" t="s">
        <v>429</v>
      </c>
      <c r="Y341" s="62">
        <v>449</v>
      </c>
      <c r="Z341" s="109"/>
      <c r="AC341" s="105" t="str">
        <f t="shared" si="47"/>
        <v/>
      </c>
    </row>
    <row r="342" spans="24:29">
      <c r="X342" s="57" t="s">
        <v>5500</v>
      </c>
      <c r="Y342" s="62">
        <v>449</v>
      </c>
      <c r="Z342" s="109"/>
      <c r="AC342" s="105" t="str">
        <f t="shared" si="47"/>
        <v/>
      </c>
    </row>
    <row r="343" spans="24:29">
      <c r="X343" s="57" t="s">
        <v>430</v>
      </c>
      <c r="Y343" s="62">
        <v>449</v>
      </c>
      <c r="Z343" s="109"/>
      <c r="AC343" s="105" t="str">
        <f t="shared" si="47"/>
        <v/>
      </c>
    </row>
    <row r="344" spans="24:29">
      <c r="X344" s="57" t="s">
        <v>4640</v>
      </c>
      <c r="Y344" s="62">
        <v>523</v>
      </c>
      <c r="Z344" s="109"/>
      <c r="AC344" s="105" t="str">
        <f t="shared" si="47"/>
        <v/>
      </c>
    </row>
    <row r="345" spans="24:29">
      <c r="X345" s="57" t="s">
        <v>960</v>
      </c>
      <c r="Y345" s="62">
        <v>523</v>
      </c>
      <c r="Z345" s="109"/>
      <c r="AC345" s="105" t="str">
        <f t="shared" si="47"/>
        <v/>
      </c>
    </row>
    <row r="346" spans="24:29">
      <c r="X346" s="57" t="s">
        <v>5447</v>
      </c>
      <c r="Y346" s="62">
        <v>245</v>
      </c>
      <c r="Z346" s="109"/>
      <c r="AC346" s="105" t="str">
        <f t="shared" si="47"/>
        <v/>
      </c>
    </row>
    <row r="347" spans="24:29">
      <c r="X347" s="57" t="s">
        <v>5443</v>
      </c>
      <c r="Y347" s="62">
        <v>245</v>
      </c>
      <c r="Z347" s="109"/>
      <c r="AC347" s="105" t="str">
        <f t="shared" si="47"/>
        <v/>
      </c>
    </row>
    <row r="348" spans="24:29">
      <c r="X348" s="57" t="s">
        <v>5748</v>
      </c>
      <c r="Y348" s="62">
        <v>245</v>
      </c>
      <c r="Z348" s="109"/>
      <c r="AC348" s="105" t="str">
        <f t="shared" si="47"/>
        <v/>
      </c>
    </row>
    <row r="349" spans="24:29">
      <c r="X349" s="57" t="s">
        <v>5451</v>
      </c>
      <c r="Y349" s="62">
        <v>245</v>
      </c>
      <c r="Z349" s="109"/>
      <c r="AC349" s="105" t="str">
        <f t="shared" si="47"/>
        <v/>
      </c>
    </row>
    <row r="350" spans="24:29">
      <c r="X350" s="57" t="s">
        <v>5434</v>
      </c>
      <c r="Y350" s="62">
        <v>245</v>
      </c>
      <c r="Z350" s="109"/>
      <c r="AC350" s="105" t="str">
        <f t="shared" si="47"/>
        <v/>
      </c>
    </row>
    <row r="351" spans="24:29">
      <c r="X351" s="57" t="s">
        <v>7524</v>
      </c>
      <c r="Y351" s="62">
        <v>245</v>
      </c>
      <c r="Z351" s="109"/>
      <c r="AC351" s="105" t="str">
        <f t="shared" si="47"/>
        <v/>
      </c>
    </row>
    <row r="352" spans="24:29">
      <c r="X352" s="57" t="s">
        <v>7525</v>
      </c>
      <c r="Y352" s="62">
        <v>257</v>
      </c>
      <c r="Z352" s="109"/>
      <c r="AC352" s="105" t="str">
        <f t="shared" si="47"/>
        <v/>
      </c>
    </row>
    <row r="353" spans="24:29">
      <c r="X353" s="57" t="s">
        <v>7526</v>
      </c>
      <c r="Y353" s="62">
        <v>257</v>
      </c>
      <c r="Z353" s="109"/>
      <c r="AC353" s="105" t="str">
        <f t="shared" si="47"/>
        <v/>
      </c>
    </row>
    <row r="354" spans="24:29">
      <c r="X354" s="57" t="s">
        <v>5471</v>
      </c>
      <c r="Y354" s="62">
        <v>245</v>
      </c>
      <c r="Z354" s="109"/>
      <c r="AC354" s="105" t="str">
        <f t="shared" si="47"/>
        <v/>
      </c>
    </row>
    <row r="355" spans="24:29">
      <c r="X355" s="57" t="s">
        <v>5467</v>
      </c>
      <c r="Y355" s="62">
        <v>245</v>
      </c>
      <c r="Z355" s="109"/>
      <c r="AC355" s="105" t="str">
        <f t="shared" si="47"/>
        <v/>
      </c>
    </row>
    <row r="356" spans="24:29">
      <c r="X356" s="57" t="s">
        <v>5629</v>
      </c>
      <c r="Y356" s="62">
        <v>245</v>
      </c>
      <c r="Z356" s="109"/>
      <c r="AC356" s="105" t="str">
        <f t="shared" si="47"/>
        <v/>
      </c>
    </row>
    <row r="357" spans="24:29">
      <c r="X357" s="57" t="s">
        <v>5463</v>
      </c>
      <c r="Y357" s="62">
        <v>245</v>
      </c>
      <c r="Z357" s="109"/>
      <c r="AC357" s="105" t="str">
        <f t="shared" si="47"/>
        <v/>
      </c>
    </row>
    <row r="358" spans="24:29">
      <c r="X358" s="57" t="s">
        <v>5459</v>
      </c>
      <c r="Y358" s="62">
        <v>245</v>
      </c>
      <c r="Z358" s="109"/>
      <c r="AC358" s="105" t="str">
        <f t="shared" si="47"/>
        <v/>
      </c>
    </row>
    <row r="359" spans="24:29">
      <c r="X359" s="57" t="s">
        <v>5455</v>
      </c>
      <c r="Y359" s="62">
        <v>245</v>
      </c>
      <c r="Z359" s="109"/>
      <c r="AC359" s="105" t="str">
        <f t="shared" si="47"/>
        <v/>
      </c>
    </row>
    <row r="360" spans="24:29">
      <c r="X360" s="57" t="s">
        <v>35</v>
      </c>
      <c r="Y360" s="62">
        <v>41</v>
      </c>
      <c r="Z360" s="109"/>
      <c r="AC360" s="105" t="str">
        <f t="shared" si="47"/>
        <v/>
      </c>
    </row>
    <row r="361" spans="24:29">
      <c r="X361" s="57" t="s">
        <v>36</v>
      </c>
      <c r="Y361" s="62">
        <v>41</v>
      </c>
      <c r="Z361" s="109"/>
      <c r="AC361" s="105" t="str">
        <f t="shared" si="47"/>
        <v/>
      </c>
    </row>
    <row r="362" spans="24:29">
      <c r="X362" s="57" t="s">
        <v>37</v>
      </c>
      <c r="Y362" s="62">
        <v>41</v>
      </c>
      <c r="Z362" s="109"/>
      <c r="AC362" s="105" t="str">
        <f t="shared" si="47"/>
        <v/>
      </c>
    </row>
    <row r="363" spans="24:29">
      <c r="X363" s="57" t="s">
        <v>5749</v>
      </c>
      <c r="Y363" s="62">
        <v>41</v>
      </c>
      <c r="Z363" s="109"/>
      <c r="AC363" s="105" t="str">
        <f t="shared" si="47"/>
        <v/>
      </c>
    </row>
    <row r="364" spans="24:29">
      <c r="X364" s="57" t="s">
        <v>4529</v>
      </c>
      <c r="Y364" s="62">
        <v>41</v>
      </c>
      <c r="Z364" s="109"/>
      <c r="AC364" s="105" t="str">
        <f t="shared" si="47"/>
        <v/>
      </c>
    </row>
    <row r="365" spans="24:29">
      <c r="X365" s="57" t="s">
        <v>7527</v>
      </c>
      <c r="Y365" s="62">
        <v>41</v>
      </c>
      <c r="Z365" s="109"/>
      <c r="AC365" s="105" t="str">
        <f t="shared" si="47"/>
        <v/>
      </c>
    </row>
    <row r="366" spans="24:29">
      <c r="X366" s="57" t="s">
        <v>7528</v>
      </c>
      <c r="Y366" s="62">
        <v>43</v>
      </c>
      <c r="Z366" s="109"/>
      <c r="AC366" s="105" t="str">
        <f t="shared" si="47"/>
        <v/>
      </c>
    </row>
    <row r="367" spans="24:29">
      <c r="X367" s="57" t="s">
        <v>7529</v>
      </c>
      <c r="Y367" s="62">
        <v>41</v>
      </c>
      <c r="Z367" s="109"/>
      <c r="AC367" s="105" t="str">
        <f t="shared" si="47"/>
        <v/>
      </c>
    </row>
    <row r="368" spans="24:29">
      <c r="X368" s="57" t="s">
        <v>43</v>
      </c>
      <c r="Y368" s="62">
        <v>62</v>
      </c>
      <c r="Z368" s="109"/>
      <c r="AC368" s="105" t="str">
        <f t="shared" si="47"/>
        <v/>
      </c>
    </row>
    <row r="369" spans="24:29">
      <c r="X369" s="57" t="s">
        <v>44</v>
      </c>
      <c r="Y369" s="62">
        <v>62</v>
      </c>
      <c r="Z369" s="109"/>
      <c r="AC369" s="105" t="str">
        <f t="shared" si="47"/>
        <v/>
      </c>
    </row>
    <row r="370" spans="24:29">
      <c r="X370" s="57" t="s">
        <v>45</v>
      </c>
      <c r="Y370" s="62">
        <v>62</v>
      </c>
      <c r="Z370" s="109"/>
      <c r="AC370" s="105" t="str">
        <f t="shared" si="47"/>
        <v/>
      </c>
    </row>
    <row r="371" spans="24:29">
      <c r="X371" s="57" t="s">
        <v>5750</v>
      </c>
      <c r="Y371" s="62">
        <v>62</v>
      </c>
      <c r="Z371" s="109"/>
      <c r="AC371" s="105" t="str">
        <f t="shared" si="47"/>
        <v/>
      </c>
    </row>
    <row r="372" spans="24:29">
      <c r="X372" s="57" t="s">
        <v>4530</v>
      </c>
      <c r="Y372" s="62">
        <v>62</v>
      </c>
      <c r="Z372" s="109"/>
      <c r="AC372" s="105" t="str">
        <f t="shared" si="47"/>
        <v/>
      </c>
    </row>
    <row r="373" spans="24:29">
      <c r="X373" s="57" t="s">
        <v>7530</v>
      </c>
      <c r="Y373" s="62">
        <v>62</v>
      </c>
      <c r="Z373" s="109"/>
      <c r="AC373" s="105" t="str">
        <f t="shared" si="47"/>
        <v/>
      </c>
    </row>
    <row r="374" spans="24:29">
      <c r="X374" s="57" t="s">
        <v>6104</v>
      </c>
      <c r="Y374" s="62">
        <v>485</v>
      </c>
      <c r="Z374" s="109"/>
      <c r="AC374" s="105" t="str">
        <f t="shared" si="47"/>
        <v/>
      </c>
    </row>
    <row r="375" spans="24:29">
      <c r="X375" s="57" t="s">
        <v>7531</v>
      </c>
      <c r="Y375" s="62">
        <v>485</v>
      </c>
      <c r="Z375" s="109"/>
      <c r="AC375" s="105" t="str">
        <f t="shared" si="47"/>
        <v/>
      </c>
    </row>
    <row r="376" spans="24:29">
      <c r="X376" s="57" t="s">
        <v>6103</v>
      </c>
      <c r="Y376" s="62">
        <v>227</v>
      </c>
      <c r="Z376" s="109"/>
      <c r="AC376" s="105" t="str">
        <f t="shared" si="47"/>
        <v/>
      </c>
    </row>
    <row r="377" spans="24:29">
      <c r="X377" s="57" t="s">
        <v>48</v>
      </c>
      <c r="Y377" s="62">
        <v>183</v>
      </c>
      <c r="Z377" s="109"/>
      <c r="AC377" s="105" t="str">
        <f t="shared" si="47"/>
        <v/>
      </c>
    </row>
    <row r="378" spans="24:29">
      <c r="X378" s="57" t="s">
        <v>49</v>
      </c>
      <c r="Y378" s="62">
        <v>183</v>
      </c>
      <c r="Z378" s="109"/>
      <c r="AC378" s="105" t="str">
        <f t="shared" si="47"/>
        <v/>
      </c>
    </row>
    <row r="379" spans="24:29">
      <c r="X379" s="57" t="s">
        <v>50</v>
      </c>
      <c r="Y379" s="62">
        <v>183</v>
      </c>
      <c r="Z379" s="109"/>
      <c r="AC379" s="105" t="str">
        <f t="shared" si="47"/>
        <v/>
      </c>
    </row>
    <row r="380" spans="24:29">
      <c r="X380" s="57" t="s">
        <v>5751</v>
      </c>
      <c r="Y380" s="62">
        <v>183</v>
      </c>
      <c r="Z380" s="109"/>
      <c r="AC380" s="105" t="str">
        <f t="shared" si="47"/>
        <v/>
      </c>
    </row>
    <row r="381" spans="24:29">
      <c r="X381" s="57" t="s">
        <v>4531</v>
      </c>
      <c r="Y381" s="62">
        <v>183</v>
      </c>
      <c r="Z381" s="109"/>
      <c r="AC381" s="105" t="str">
        <f t="shared" si="47"/>
        <v/>
      </c>
    </row>
    <row r="382" spans="24:29">
      <c r="X382" s="57" t="s">
        <v>7532</v>
      </c>
      <c r="Y382" s="62">
        <v>183</v>
      </c>
      <c r="Z382" s="109"/>
      <c r="AC382" s="105" t="str">
        <f t="shared" si="47"/>
        <v/>
      </c>
    </row>
    <row r="383" spans="24:29">
      <c r="X383" s="57" t="s">
        <v>52</v>
      </c>
      <c r="Y383" s="62">
        <v>236</v>
      </c>
      <c r="Z383" s="109"/>
      <c r="AC383" s="105" t="str">
        <f t="shared" si="47"/>
        <v/>
      </c>
    </row>
    <row r="384" spans="24:29">
      <c r="X384" s="57" t="s">
        <v>53</v>
      </c>
      <c r="Y384" s="62">
        <v>236</v>
      </c>
      <c r="Z384" s="109"/>
      <c r="AC384" s="105" t="str">
        <f t="shared" si="47"/>
        <v/>
      </c>
    </row>
    <row r="385" spans="24:29">
      <c r="X385" s="57" t="s">
        <v>54</v>
      </c>
      <c r="Y385" s="62">
        <v>236</v>
      </c>
      <c r="Z385" s="109"/>
      <c r="AC385" s="105" t="str">
        <f t="shared" si="47"/>
        <v/>
      </c>
    </row>
    <row r="386" spans="24:29">
      <c r="X386" s="57" t="s">
        <v>5752</v>
      </c>
      <c r="Y386" s="62">
        <v>236</v>
      </c>
      <c r="Z386" s="109"/>
      <c r="AC386" s="105" t="str">
        <f t="shared" si="47"/>
        <v/>
      </c>
    </row>
    <row r="387" spans="24:29">
      <c r="X387" s="57" t="s">
        <v>4532</v>
      </c>
      <c r="Y387" s="62">
        <v>236</v>
      </c>
      <c r="Z387" s="109"/>
      <c r="AC387" s="105" t="str">
        <f t="shared" si="47"/>
        <v/>
      </c>
    </row>
    <row r="388" spans="24:29">
      <c r="X388" s="57" t="s">
        <v>7533</v>
      </c>
      <c r="Y388" s="62">
        <v>236</v>
      </c>
      <c r="Z388" s="109"/>
      <c r="AC388" s="105" t="str">
        <f t="shared" si="47"/>
        <v/>
      </c>
    </row>
    <row r="389" spans="24:29">
      <c r="X389" s="57" t="s">
        <v>56</v>
      </c>
      <c r="Y389" s="62">
        <v>241</v>
      </c>
      <c r="Z389" s="109"/>
      <c r="AC389" s="105" t="str">
        <f t="shared" si="47"/>
        <v/>
      </c>
    </row>
    <row r="390" spans="24:29">
      <c r="X390" s="57" t="s">
        <v>57</v>
      </c>
      <c r="Y390" s="62">
        <v>241</v>
      </c>
      <c r="Z390" s="109"/>
      <c r="AC390" s="105" t="str">
        <f t="shared" si="47"/>
        <v/>
      </c>
    </row>
    <row r="391" spans="24:29">
      <c r="X391" s="57" t="s">
        <v>58</v>
      </c>
      <c r="Y391" s="62">
        <v>241</v>
      </c>
      <c r="Z391" s="109"/>
      <c r="AC391" s="105" t="str">
        <f t="shared" si="47"/>
        <v/>
      </c>
    </row>
    <row r="392" spans="24:29">
      <c r="X392" s="57" t="s">
        <v>5753</v>
      </c>
      <c r="Y392" s="62">
        <v>241</v>
      </c>
      <c r="Z392" s="109"/>
      <c r="AC392" s="105" t="str">
        <f t="shared" si="47"/>
        <v/>
      </c>
    </row>
    <row r="393" spans="24:29">
      <c r="X393" s="57" t="s">
        <v>4533</v>
      </c>
      <c r="Y393" s="62">
        <v>241</v>
      </c>
      <c r="Z393" s="109"/>
      <c r="AC393" s="105" t="str">
        <f t="shared" si="47"/>
        <v/>
      </c>
    </row>
    <row r="394" spans="24:29">
      <c r="X394" s="57" t="s">
        <v>7534</v>
      </c>
      <c r="Y394" s="62">
        <v>241</v>
      </c>
      <c r="Z394" s="109"/>
      <c r="AC394" s="105" t="str">
        <f t="shared" si="47"/>
        <v/>
      </c>
    </row>
    <row r="395" spans="24:29">
      <c r="X395" s="57" t="s">
        <v>2357</v>
      </c>
      <c r="Y395" s="62">
        <v>236</v>
      </c>
      <c r="Z395" s="109"/>
      <c r="AC395" s="105" t="str">
        <f t="shared" si="47"/>
        <v/>
      </c>
    </row>
    <row r="396" spans="24:29">
      <c r="X396" s="57" t="s">
        <v>2358</v>
      </c>
      <c r="Y396" s="62">
        <v>236</v>
      </c>
      <c r="Z396" s="109"/>
      <c r="AC396" s="105" t="str">
        <f t="shared" si="47"/>
        <v/>
      </c>
    </row>
    <row r="397" spans="24:29">
      <c r="X397" s="57" t="s">
        <v>2360</v>
      </c>
      <c r="Y397" s="62">
        <v>236</v>
      </c>
      <c r="Z397" s="109"/>
      <c r="AC397" s="105" t="str">
        <f t="shared" si="47"/>
        <v/>
      </c>
    </row>
    <row r="398" spans="24:29">
      <c r="X398" s="57" t="s">
        <v>5754</v>
      </c>
      <c r="Y398" s="62">
        <v>236</v>
      </c>
      <c r="Z398" s="109"/>
      <c r="AC398" s="105" t="str">
        <f t="shared" si="47"/>
        <v/>
      </c>
    </row>
    <row r="399" spans="24:29">
      <c r="X399" s="57" t="s">
        <v>4534</v>
      </c>
      <c r="Y399" s="62">
        <v>236</v>
      </c>
      <c r="Z399" s="109"/>
      <c r="AC399" s="105" t="str">
        <f t="shared" si="47"/>
        <v/>
      </c>
    </row>
    <row r="400" spans="24:29">
      <c r="X400" s="57" t="s">
        <v>7535</v>
      </c>
      <c r="Y400" s="62">
        <v>236</v>
      </c>
      <c r="Z400" s="109"/>
      <c r="AC400" s="105" t="str">
        <f t="shared" si="47"/>
        <v/>
      </c>
    </row>
    <row r="401" spans="24:29">
      <c r="X401" s="57" t="s">
        <v>60</v>
      </c>
      <c r="Y401" s="62">
        <v>236</v>
      </c>
      <c r="Z401" s="109"/>
      <c r="AC401" s="105" t="str">
        <f t="shared" si="47"/>
        <v/>
      </c>
    </row>
    <row r="402" spans="24:29">
      <c r="X402" s="57" t="s">
        <v>61</v>
      </c>
      <c r="Y402" s="62">
        <v>236</v>
      </c>
      <c r="Z402" s="109"/>
      <c r="AC402" s="105" t="str">
        <f t="shared" si="47"/>
        <v/>
      </c>
    </row>
    <row r="403" spans="24:29">
      <c r="X403" s="57" t="s">
        <v>62</v>
      </c>
      <c r="Y403" s="62">
        <v>236</v>
      </c>
      <c r="Z403" s="109"/>
      <c r="AC403" s="105" t="str">
        <f t="shared" ref="AC403:AC466" si="48">IFERROR(VLOOKUP(AB403,Z:AA,2,FALSE),"")</f>
        <v/>
      </c>
    </row>
    <row r="404" spans="24:29">
      <c r="X404" s="57" t="s">
        <v>5755</v>
      </c>
      <c r="Y404" s="62">
        <v>236</v>
      </c>
      <c r="Z404" s="109"/>
      <c r="AC404" s="105" t="str">
        <f t="shared" si="48"/>
        <v/>
      </c>
    </row>
    <row r="405" spans="24:29">
      <c r="X405" s="57" t="s">
        <v>4535</v>
      </c>
      <c r="Y405" s="62">
        <v>236</v>
      </c>
      <c r="Z405" s="109"/>
      <c r="AC405" s="105" t="str">
        <f t="shared" si="48"/>
        <v/>
      </c>
    </row>
    <row r="406" spans="24:29">
      <c r="X406" s="57" t="s">
        <v>7536</v>
      </c>
      <c r="Y406" s="62">
        <v>236</v>
      </c>
      <c r="Z406" s="109"/>
      <c r="AC406" s="105" t="str">
        <f t="shared" si="48"/>
        <v/>
      </c>
    </row>
    <row r="407" spans="24:29">
      <c r="X407" s="57" t="s">
        <v>64</v>
      </c>
      <c r="Y407" s="62">
        <v>392</v>
      </c>
      <c r="Z407" s="109"/>
      <c r="AC407" s="105" t="str">
        <f t="shared" si="48"/>
        <v/>
      </c>
    </row>
    <row r="408" spans="24:29">
      <c r="X408" s="57" t="s">
        <v>65</v>
      </c>
      <c r="Y408" s="62">
        <v>392</v>
      </c>
      <c r="Z408" s="109"/>
      <c r="AC408" s="105" t="str">
        <f t="shared" si="48"/>
        <v/>
      </c>
    </row>
    <row r="409" spans="24:29">
      <c r="X409" s="57" t="s">
        <v>66</v>
      </c>
      <c r="Y409" s="62">
        <v>392</v>
      </c>
      <c r="Z409" s="109"/>
      <c r="AC409" s="105" t="str">
        <f t="shared" si="48"/>
        <v/>
      </c>
    </row>
    <row r="410" spans="24:29">
      <c r="X410" s="57" t="s">
        <v>5756</v>
      </c>
      <c r="Y410" s="62">
        <v>392</v>
      </c>
      <c r="Z410" s="109"/>
      <c r="AC410" s="105" t="str">
        <f t="shared" si="48"/>
        <v/>
      </c>
    </row>
    <row r="411" spans="24:29">
      <c r="X411" s="57" t="s">
        <v>4536</v>
      </c>
      <c r="Y411" s="62">
        <v>392</v>
      </c>
      <c r="Z411" s="109"/>
      <c r="AC411" s="105" t="str">
        <f t="shared" si="48"/>
        <v/>
      </c>
    </row>
    <row r="412" spans="24:29">
      <c r="X412" s="57" t="s">
        <v>7537</v>
      </c>
      <c r="Y412" s="62">
        <v>392</v>
      </c>
      <c r="Z412" s="109"/>
      <c r="AC412" s="105" t="str">
        <f t="shared" si="48"/>
        <v/>
      </c>
    </row>
    <row r="413" spans="24:29">
      <c r="X413" s="57" t="s">
        <v>68</v>
      </c>
      <c r="Y413" s="62">
        <v>266</v>
      </c>
      <c r="Z413" s="109"/>
      <c r="AC413" s="105" t="str">
        <f t="shared" si="48"/>
        <v/>
      </c>
    </row>
    <row r="414" spans="24:29">
      <c r="X414" s="57" t="s">
        <v>69</v>
      </c>
      <c r="Y414" s="62">
        <v>266</v>
      </c>
      <c r="Z414" s="109"/>
      <c r="AC414" s="105" t="str">
        <f t="shared" si="48"/>
        <v/>
      </c>
    </row>
    <row r="415" spans="24:29">
      <c r="X415" s="57" t="s">
        <v>70</v>
      </c>
      <c r="Y415" s="62">
        <v>266</v>
      </c>
      <c r="Z415" s="109"/>
      <c r="AC415" s="105" t="str">
        <f t="shared" si="48"/>
        <v/>
      </c>
    </row>
    <row r="416" spans="24:29">
      <c r="X416" s="57" t="s">
        <v>5757</v>
      </c>
      <c r="Y416" s="62">
        <v>266</v>
      </c>
      <c r="Z416" s="109"/>
      <c r="AC416" s="105" t="str">
        <f t="shared" si="48"/>
        <v/>
      </c>
    </row>
    <row r="417" spans="24:29">
      <c r="X417" s="57" t="s">
        <v>4537</v>
      </c>
      <c r="Y417" s="62">
        <v>266</v>
      </c>
      <c r="Z417" s="109"/>
      <c r="AC417" s="105" t="str">
        <f t="shared" si="48"/>
        <v/>
      </c>
    </row>
    <row r="418" spans="24:29">
      <c r="X418" s="57" t="s">
        <v>7538</v>
      </c>
      <c r="Y418" s="62">
        <v>266</v>
      </c>
      <c r="Z418" s="109"/>
      <c r="AC418" s="105" t="str">
        <f t="shared" si="48"/>
        <v/>
      </c>
    </row>
    <row r="419" spans="24:29">
      <c r="X419" s="57" t="s">
        <v>961</v>
      </c>
      <c r="Y419" s="62">
        <v>779</v>
      </c>
      <c r="Z419" s="109"/>
      <c r="AC419" s="105" t="str">
        <f t="shared" si="48"/>
        <v/>
      </c>
    </row>
    <row r="420" spans="24:29">
      <c r="X420" s="57" t="s">
        <v>962</v>
      </c>
      <c r="Y420" s="62">
        <v>779</v>
      </c>
      <c r="Z420" s="109"/>
      <c r="AC420" s="105" t="str">
        <f t="shared" si="48"/>
        <v/>
      </c>
    </row>
    <row r="421" spans="24:29">
      <c r="X421" s="57" t="s">
        <v>5758</v>
      </c>
      <c r="Y421" s="62">
        <v>779</v>
      </c>
      <c r="Z421" s="109"/>
      <c r="AC421" s="105" t="str">
        <f t="shared" si="48"/>
        <v/>
      </c>
    </row>
    <row r="422" spans="24:29">
      <c r="X422" s="57" t="s">
        <v>4641</v>
      </c>
      <c r="Y422" s="62">
        <v>779</v>
      </c>
      <c r="Z422" s="109"/>
      <c r="AC422" s="105" t="str">
        <f t="shared" si="48"/>
        <v/>
      </c>
    </row>
    <row r="423" spans="24:29">
      <c r="X423" s="57" t="s">
        <v>964</v>
      </c>
      <c r="Y423" s="62">
        <v>779</v>
      </c>
      <c r="Z423" s="109"/>
      <c r="AC423" s="105" t="str">
        <f t="shared" si="48"/>
        <v/>
      </c>
    </row>
    <row r="424" spans="24:29">
      <c r="X424" s="57" t="s">
        <v>7539</v>
      </c>
      <c r="Y424" s="62">
        <v>779</v>
      </c>
      <c r="Z424" s="109"/>
      <c r="AC424" s="105" t="str">
        <f t="shared" si="48"/>
        <v/>
      </c>
    </row>
    <row r="425" spans="24:29">
      <c r="X425" s="57" t="s">
        <v>431</v>
      </c>
      <c r="Y425" s="62">
        <v>665</v>
      </c>
      <c r="Z425" s="109"/>
      <c r="AC425" s="105" t="str">
        <f t="shared" si="48"/>
        <v/>
      </c>
    </row>
    <row r="426" spans="24:29">
      <c r="X426" s="57" t="s">
        <v>432</v>
      </c>
      <c r="Y426" s="62">
        <v>665</v>
      </c>
      <c r="Z426" s="109"/>
      <c r="AC426" s="105" t="str">
        <f t="shared" si="48"/>
        <v/>
      </c>
    </row>
    <row r="427" spans="24:29">
      <c r="X427" s="57" t="s">
        <v>5501</v>
      </c>
      <c r="Y427" s="62">
        <v>665</v>
      </c>
      <c r="Z427" s="109"/>
      <c r="AC427" s="105" t="str">
        <f t="shared" si="48"/>
        <v/>
      </c>
    </row>
    <row r="428" spans="24:29">
      <c r="X428" s="57" t="s">
        <v>433</v>
      </c>
      <c r="Y428" s="62">
        <v>665</v>
      </c>
      <c r="Z428" s="109"/>
      <c r="AC428" s="105" t="str">
        <f t="shared" si="48"/>
        <v/>
      </c>
    </row>
    <row r="429" spans="24:29">
      <c r="X429" s="57" t="s">
        <v>4642</v>
      </c>
      <c r="Y429" s="62">
        <v>779</v>
      </c>
      <c r="Z429" s="109"/>
      <c r="AC429" s="105" t="str">
        <f t="shared" si="48"/>
        <v/>
      </c>
    </row>
    <row r="430" spans="24:29">
      <c r="X430" s="57" t="s">
        <v>968</v>
      </c>
      <c r="Y430" s="62">
        <v>779</v>
      </c>
      <c r="Z430" s="109"/>
      <c r="AC430" s="105" t="str">
        <f t="shared" si="48"/>
        <v/>
      </c>
    </row>
    <row r="431" spans="24:29">
      <c r="X431" s="57" t="s">
        <v>969</v>
      </c>
      <c r="Y431" s="62">
        <v>850</v>
      </c>
      <c r="Z431" s="109"/>
      <c r="AC431" s="105" t="str">
        <f t="shared" si="48"/>
        <v/>
      </c>
    </row>
    <row r="432" spans="24:29">
      <c r="X432" s="57" t="s">
        <v>970</v>
      </c>
      <c r="Y432" s="62">
        <v>850</v>
      </c>
      <c r="Z432" s="109"/>
      <c r="AC432" s="105" t="str">
        <f t="shared" si="48"/>
        <v/>
      </c>
    </row>
    <row r="433" spans="24:29">
      <c r="X433" s="57" t="s">
        <v>5759</v>
      </c>
      <c r="Y433" s="62">
        <v>850</v>
      </c>
      <c r="Z433" s="109"/>
      <c r="AC433" s="105" t="str">
        <f t="shared" si="48"/>
        <v/>
      </c>
    </row>
    <row r="434" spans="24:29">
      <c r="X434" s="57" t="s">
        <v>4643</v>
      </c>
      <c r="Y434" s="62">
        <v>850</v>
      </c>
      <c r="Z434" s="109"/>
      <c r="AC434" s="105" t="str">
        <f t="shared" si="48"/>
        <v/>
      </c>
    </row>
    <row r="435" spans="24:29">
      <c r="X435" s="57" t="s">
        <v>972</v>
      </c>
      <c r="Y435" s="62">
        <v>850</v>
      </c>
      <c r="Z435" s="109"/>
      <c r="AC435" s="105" t="str">
        <f t="shared" si="48"/>
        <v/>
      </c>
    </row>
    <row r="436" spans="24:29">
      <c r="X436" s="57" t="s">
        <v>7540</v>
      </c>
      <c r="Y436" s="62">
        <v>850</v>
      </c>
      <c r="Z436" s="109"/>
      <c r="AC436" s="105" t="str">
        <f t="shared" si="48"/>
        <v/>
      </c>
    </row>
    <row r="437" spans="24:29">
      <c r="X437" s="57" t="s">
        <v>7541</v>
      </c>
      <c r="Y437" s="62">
        <v>893</v>
      </c>
      <c r="Z437" s="109"/>
      <c r="AC437" s="105" t="str">
        <f t="shared" si="48"/>
        <v/>
      </c>
    </row>
    <row r="438" spans="24:29">
      <c r="X438" s="57" t="s">
        <v>7542</v>
      </c>
      <c r="Y438" s="62">
        <v>893</v>
      </c>
      <c r="Z438" s="109"/>
      <c r="AC438" s="105" t="str">
        <f t="shared" si="48"/>
        <v/>
      </c>
    </row>
    <row r="439" spans="24:29">
      <c r="X439" s="57" t="s">
        <v>434</v>
      </c>
      <c r="Y439" s="62">
        <v>724</v>
      </c>
      <c r="Z439" s="109"/>
      <c r="AC439" s="105" t="str">
        <f t="shared" si="48"/>
        <v/>
      </c>
    </row>
    <row r="440" spans="24:29">
      <c r="X440" s="57" t="s">
        <v>435</v>
      </c>
      <c r="Y440" s="62">
        <v>724</v>
      </c>
      <c r="Z440" s="109"/>
      <c r="AC440" s="105" t="str">
        <f t="shared" si="48"/>
        <v/>
      </c>
    </row>
    <row r="441" spans="24:29">
      <c r="X441" s="57" t="s">
        <v>5502</v>
      </c>
      <c r="Y441" s="62">
        <v>724</v>
      </c>
      <c r="Z441" s="109"/>
      <c r="AC441" s="105" t="str">
        <f t="shared" si="48"/>
        <v/>
      </c>
    </row>
    <row r="442" spans="24:29">
      <c r="X442" s="57" t="s">
        <v>436</v>
      </c>
      <c r="Y442" s="62">
        <v>724</v>
      </c>
      <c r="Z442" s="109"/>
      <c r="AC442" s="105" t="str">
        <f t="shared" si="48"/>
        <v/>
      </c>
    </row>
    <row r="443" spans="24:29">
      <c r="X443" s="57" t="s">
        <v>4644</v>
      </c>
      <c r="Y443" s="62">
        <v>850</v>
      </c>
      <c r="Z443" s="109"/>
      <c r="AC443" s="105" t="str">
        <f t="shared" si="48"/>
        <v/>
      </c>
    </row>
    <row r="444" spans="24:29">
      <c r="X444" s="57" t="s">
        <v>976</v>
      </c>
      <c r="Y444" s="62">
        <v>850</v>
      </c>
      <c r="Z444" s="109"/>
      <c r="AC444" s="105" t="str">
        <f t="shared" si="48"/>
        <v/>
      </c>
    </row>
    <row r="445" spans="24:29">
      <c r="X445" s="57" t="s">
        <v>977</v>
      </c>
      <c r="Y445" s="62">
        <v>923</v>
      </c>
      <c r="Z445" s="109"/>
      <c r="AC445" s="105" t="str">
        <f t="shared" si="48"/>
        <v/>
      </c>
    </row>
    <row r="446" spans="24:29">
      <c r="X446" s="57" t="s">
        <v>978</v>
      </c>
      <c r="Y446" s="62">
        <v>923</v>
      </c>
      <c r="Z446" s="109"/>
      <c r="AC446" s="105" t="str">
        <f t="shared" si="48"/>
        <v/>
      </c>
    </row>
    <row r="447" spans="24:29">
      <c r="X447" s="57" t="s">
        <v>5760</v>
      </c>
      <c r="Y447" s="62">
        <v>923</v>
      </c>
      <c r="Z447" s="109"/>
      <c r="AC447" s="105" t="str">
        <f t="shared" si="48"/>
        <v/>
      </c>
    </row>
    <row r="448" spans="24:29">
      <c r="X448" s="57" t="s">
        <v>4645</v>
      </c>
      <c r="Y448" s="62">
        <v>923</v>
      </c>
      <c r="Z448" s="109"/>
      <c r="AC448" s="105" t="str">
        <f t="shared" si="48"/>
        <v/>
      </c>
    </row>
    <row r="449" spans="24:29">
      <c r="X449" s="57" t="s">
        <v>980</v>
      </c>
      <c r="Y449" s="62">
        <v>923</v>
      </c>
      <c r="Z449" s="109"/>
      <c r="AC449" s="105" t="str">
        <f t="shared" si="48"/>
        <v/>
      </c>
    </row>
    <row r="450" spans="24:29">
      <c r="X450" s="57" t="s">
        <v>7543</v>
      </c>
      <c r="Y450" s="62">
        <v>923</v>
      </c>
      <c r="Z450" s="109"/>
      <c r="AC450" s="105" t="str">
        <f t="shared" si="48"/>
        <v/>
      </c>
    </row>
    <row r="451" spans="24:29">
      <c r="X451" s="57" t="s">
        <v>7544</v>
      </c>
      <c r="Y451" s="62">
        <v>969</v>
      </c>
      <c r="Z451" s="109"/>
      <c r="AC451" s="105" t="str">
        <f t="shared" si="48"/>
        <v/>
      </c>
    </row>
    <row r="452" spans="24:29">
      <c r="X452" s="57" t="s">
        <v>7545</v>
      </c>
      <c r="Y452" s="62">
        <v>969</v>
      </c>
      <c r="Z452" s="109"/>
      <c r="AC452" s="105" t="str">
        <f t="shared" si="48"/>
        <v/>
      </c>
    </row>
    <row r="453" spans="24:29">
      <c r="X453" s="57" t="s">
        <v>437</v>
      </c>
      <c r="Y453" s="62">
        <v>789</v>
      </c>
      <c r="Z453" s="109"/>
      <c r="AC453" s="105" t="str">
        <f t="shared" si="48"/>
        <v/>
      </c>
    </row>
    <row r="454" spans="24:29">
      <c r="X454" s="57" t="s">
        <v>438</v>
      </c>
      <c r="Y454" s="62">
        <v>789</v>
      </c>
      <c r="Z454" s="109"/>
      <c r="AC454" s="105" t="str">
        <f t="shared" si="48"/>
        <v/>
      </c>
    </row>
    <row r="455" spans="24:29">
      <c r="X455" s="57" t="s">
        <v>5503</v>
      </c>
      <c r="Y455" s="62">
        <v>789</v>
      </c>
      <c r="Z455" s="109"/>
      <c r="AC455" s="105" t="str">
        <f t="shared" si="48"/>
        <v/>
      </c>
    </row>
    <row r="456" spans="24:29">
      <c r="X456" s="57" t="s">
        <v>439</v>
      </c>
      <c r="Y456" s="62">
        <v>789</v>
      </c>
      <c r="Z456" s="109"/>
      <c r="AC456" s="105" t="str">
        <f t="shared" si="48"/>
        <v/>
      </c>
    </row>
    <row r="457" spans="24:29">
      <c r="X457" s="57" t="s">
        <v>4646</v>
      </c>
      <c r="Y457" s="62">
        <v>923</v>
      </c>
      <c r="Z457" s="109"/>
      <c r="AC457" s="105" t="str">
        <f t="shared" si="48"/>
        <v/>
      </c>
    </row>
    <row r="458" spans="24:29">
      <c r="X458" s="57" t="s">
        <v>984</v>
      </c>
      <c r="Y458" s="62">
        <v>923</v>
      </c>
      <c r="Z458" s="109"/>
      <c r="AC458" s="105" t="str">
        <f t="shared" si="48"/>
        <v/>
      </c>
    </row>
    <row r="459" spans="24:29">
      <c r="X459" s="57" t="s">
        <v>985</v>
      </c>
      <c r="Y459" s="62">
        <v>992</v>
      </c>
      <c r="Z459" s="109"/>
      <c r="AC459" s="105" t="str">
        <f t="shared" si="48"/>
        <v/>
      </c>
    </row>
    <row r="460" spans="24:29">
      <c r="X460" s="57" t="s">
        <v>986</v>
      </c>
      <c r="Y460" s="62">
        <v>992</v>
      </c>
      <c r="Z460" s="109"/>
      <c r="AC460" s="105" t="str">
        <f t="shared" si="48"/>
        <v/>
      </c>
    </row>
    <row r="461" spans="24:29">
      <c r="X461" s="57" t="s">
        <v>5761</v>
      </c>
      <c r="Y461" s="62">
        <v>992</v>
      </c>
      <c r="Z461" s="109"/>
      <c r="AC461" s="105" t="str">
        <f t="shared" si="48"/>
        <v/>
      </c>
    </row>
    <row r="462" spans="24:29">
      <c r="X462" s="57" t="s">
        <v>4647</v>
      </c>
      <c r="Y462" s="62">
        <v>992</v>
      </c>
      <c r="Z462" s="109"/>
      <c r="AC462" s="105" t="str">
        <f t="shared" si="48"/>
        <v/>
      </c>
    </row>
    <row r="463" spans="24:29">
      <c r="X463" s="57" t="s">
        <v>988</v>
      </c>
      <c r="Y463" s="62">
        <v>992</v>
      </c>
      <c r="Z463" s="109"/>
      <c r="AC463" s="105" t="str">
        <f t="shared" si="48"/>
        <v/>
      </c>
    </row>
    <row r="464" spans="24:29">
      <c r="X464" s="57" t="s">
        <v>7546</v>
      </c>
      <c r="Y464" s="62">
        <v>992</v>
      </c>
      <c r="Z464" s="109"/>
      <c r="AC464" s="105" t="str">
        <f t="shared" si="48"/>
        <v/>
      </c>
    </row>
    <row r="465" spans="24:29">
      <c r="X465" s="57" t="s">
        <v>7547</v>
      </c>
      <c r="Y465" s="62">
        <v>1042</v>
      </c>
      <c r="Z465" s="109"/>
      <c r="AC465" s="105" t="str">
        <f t="shared" si="48"/>
        <v/>
      </c>
    </row>
    <row r="466" spans="24:29">
      <c r="X466" s="57" t="s">
        <v>7548</v>
      </c>
      <c r="Y466" s="62">
        <v>1042</v>
      </c>
      <c r="Z466" s="109"/>
      <c r="AC466" s="105" t="str">
        <f t="shared" si="48"/>
        <v/>
      </c>
    </row>
    <row r="467" spans="24:29">
      <c r="X467" s="57" t="s">
        <v>440</v>
      </c>
      <c r="Y467" s="62">
        <v>857</v>
      </c>
      <c r="Z467" s="109"/>
      <c r="AC467" s="105" t="str">
        <f t="shared" ref="AC467:AC530" si="49">IFERROR(VLOOKUP(AB467,Z:AA,2,FALSE),"")</f>
        <v/>
      </c>
    </row>
    <row r="468" spans="24:29">
      <c r="X468" s="57" t="s">
        <v>441</v>
      </c>
      <c r="Y468" s="62">
        <v>857</v>
      </c>
      <c r="Z468" s="109"/>
      <c r="AC468" s="105" t="str">
        <f t="shared" si="49"/>
        <v/>
      </c>
    </row>
    <row r="469" spans="24:29">
      <c r="X469" s="57" t="s">
        <v>5504</v>
      </c>
      <c r="Y469" s="62">
        <v>857</v>
      </c>
      <c r="Z469" s="109"/>
      <c r="AC469" s="105" t="str">
        <f t="shared" si="49"/>
        <v/>
      </c>
    </row>
    <row r="470" spans="24:29">
      <c r="X470" s="57" t="s">
        <v>442</v>
      </c>
      <c r="Y470" s="62">
        <v>857</v>
      </c>
      <c r="Z470" s="109"/>
      <c r="AC470" s="105" t="str">
        <f t="shared" si="49"/>
        <v/>
      </c>
    </row>
    <row r="471" spans="24:29">
      <c r="X471" s="57" t="s">
        <v>4648</v>
      </c>
      <c r="Y471" s="62">
        <v>992</v>
      </c>
      <c r="Z471" s="109"/>
      <c r="AC471" s="105" t="str">
        <f t="shared" si="49"/>
        <v/>
      </c>
    </row>
    <row r="472" spans="24:29">
      <c r="X472" s="57" t="s">
        <v>992</v>
      </c>
      <c r="Y472" s="62">
        <v>992</v>
      </c>
      <c r="Z472" s="109"/>
      <c r="AC472" s="105" t="str">
        <f t="shared" si="49"/>
        <v/>
      </c>
    </row>
    <row r="473" spans="24:29">
      <c r="X473" s="57" t="s">
        <v>993</v>
      </c>
      <c r="Y473" s="62">
        <v>1056</v>
      </c>
      <c r="Z473" s="109"/>
      <c r="AC473" s="105" t="str">
        <f t="shared" si="49"/>
        <v/>
      </c>
    </row>
    <row r="474" spans="24:29">
      <c r="X474" s="57" t="s">
        <v>994</v>
      </c>
      <c r="Y474" s="62">
        <v>1056</v>
      </c>
      <c r="Z474" s="109"/>
      <c r="AC474" s="105" t="str">
        <f t="shared" si="49"/>
        <v/>
      </c>
    </row>
    <row r="475" spans="24:29">
      <c r="X475" s="57" t="s">
        <v>5762</v>
      </c>
      <c r="Y475" s="62">
        <v>1056</v>
      </c>
      <c r="Z475" s="109"/>
      <c r="AC475" s="105" t="str">
        <f t="shared" si="49"/>
        <v/>
      </c>
    </row>
    <row r="476" spans="24:29">
      <c r="X476" s="57" t="s">
        <v>4649</v>
      </c>
      <c r="Y476" s="62">
        <v>1056</v>
      </c>
      <c r="Z476" s="109"/>
      <c r="AC476" s="105" t="str">
        <f t="shared" si="49"/>
        <v/>
      </c>
    </row>
    <row r="477" spans="24:29">
      <c r="X477" s="57" t="s">
        <v>996</v>
      </c>
      <c r="Y477" s="62">
        <v>1056</v>
      </c>
      <c r="Z477" s="109"/>
      <c r="AC477" s="105" t="str">
        <f t="shared" si="49"/>
        <v/>
      </c>
    </row>
    <row r="478" spans="24:29">
      <c r="X478" s="57" t="s">
        <v>7549</v>
      </c>
      <c r="Y478" s="62">
        <v>1056</v>
      </c>
      <c r="Z478" s="109"/>
      <c r="AC478" s="105" t="str">
        <f t="shared" si="49"/>
        <v/>
      </c>
    </row>
    <row r="479" spans="24:29">
      <c r="X479" s="57" t="s">
        <v>7550</v>
      </c>
      <c r="Y479" s="62">
        <v>1109</v>
      </c>
      <c r="Z479" s="109"/>
      <c r="AC479" s="105" t="str">
        <f t="shared" si="49"/>
        <v/>
      </c>
    </row>
    <row r="480" spans="24:29">
      <c r="X480" s="57" t="s">
        <v>7551</v>
      </c>
      <c r="Y480" s="62">
        <v>1109</v>
      </c>
      <c r="Z480" s="109"/>
      <c r="AC480" s="105" t="str">
        <f t="shared" si="49"/>
        <v/>
      </c>
    </row>
    <row r="481" spans="24:29">
      <c r="X481" s="57" t="s">
        <v>443</v>
      </c>
      <c r="Y481" s="62">
        <v>917</v>
      </c>
      <c r="Z481" s="109"/>
      <c r="AC481" s="105" t="str">
        <f t="shared" si="49"/>
        <v/>
      </c>
    </row>
    <row r="482" spans="24:29">
      <c r="X482" s="57" t="s">
        <v>444</v>
      </c>
      <c r="Y482" s="62">
        <v>917</v>
      </c>
      <c r="Z482" s="109"/>
      <c r="AC482" s="105" t="str">
        <f t="shared" si="49"/>
        <v/>
      </c>
    </row>
    <row r="483" spans="24:29">
      <c r="X483" s="57" t="s">
        <v>5505</v>
      </c>
      <c r="Y483" s="62">
        <v>917</v>
      </c>
      <c r="Z483" s="109"/>
      <c r="AC483" s="105" t="str">
        <f t="shared" si="49"/>
        <v/>
      </c>
    </row>
    <row r="484" spans="24:29">
      <c r="X484" s="57" t="s">
        <v>445</v>
      </c>
      <c r="Y484" s="62">
        <v>917</v>
      </c>
      <c r="Z484" s="109"/>
      <c r="AC484" s="105" t="str">
        <f t="shared" si="49"/>
        <v/>
      </c>
    </row>
    <row r="485" spans="24:29">
      <c r="X485" s="57" t="s">
        <v>4650</v>
      </c>
      <c r="Y485" s="62">
        <v>1056</v>
      </c>
      <c r="Z485" s="109"/>
      <c r="AC485" s="105" t="str">
        <f t="shared" si="49"/>
        <v/>
      </c>
    </row>
    <row r="486" spans="24:29">
      <c r="X486" s="57" t="s">
        <v>1000</v>
      </c>
      <c r="Y486" s="62">
        <v>1056</v>
      </c>
      <c r="Z486" s="109"/>
      <c r="AC486" s="105" t="str">
        <f t="shared" si="49"/>
        <v/>
      </c>
    </row>
    <row r="487" spans="24:29">
      <c r="X487" s="57" t="s">
        <v>1001</v>
      </c>
      <c r="Y487" s="62">
        <v>1051</v>
      </c>
      <c r="Z487" s="109"/>
      <c r="AC487" s="105" t="str">
        <f t="shared" si="49"/>
        <v/>
      </c>
    </row>
    <row r="488" spans="24:29">
      <c r="X488" s="57" t="s">
        <v>1002</v>
      </c>
      <c r="Y488" s="62">
        <v>1051</v>
      </c>
      <c r="Z488" s="109"/>
      <c r="AC488" s="105" t="str">
        <f t="shared" si="49"/>
        <v/>
      </c>
    </row>
    <row r="489" spans="24:29">
      <c r="X489" s="57" t="s">
        <v>5763</v>
      </c>
      <c r="Y489" s="62">
        <v>1051</v>
      </c>
      <c r="Z489" s="109"/>
      <c r="AC489" s="105" t="str">
        <f t="shared" si="49"/>
        <v/>
      </c>
    </row>
    <row r="490" spans="24:29">
      <c r="X490" s="57" t="s">
        <v>4651</v>
      </c>
      <c r="Y490" s="62">
        <v>1051</v>
      </c>
      <c r="Z490" s="109"/>
      <c r="AC490" s="105" t="str">
        <f t="shared" si="49"/>
        <v/>
      </c>
    </row>
    <row r="491" spans="24:29">
      <c r="X491" s="57" t="s">
        <v>1004</v>
      </c>
      <c r="Y491" s="62">
        <v>1051</v>
      </c>
      <c r="Z491" s="109"/>
      <c r="AC491" s="105" t="str">
        <f t="shared" si="49"/>
        <v/>
      </c>
    </row>
    <row r="492" spans="24:29">
      <c r="X492" s="57" t="s">
        <v>7552</v>
      </c>
      <c r="Y492" s="62">
        <v>1051</v>
      </c>
      <c r="Z492" s="109"/>
      <c r="AC492" s="105" t="str">
        <f t="shared" si="49"/>
        <v/>
      </c>
    </row>
    <row r="493" spans="24:29">
      <c r="X493" s="57" t="s">
        <v>446</v>
      </c>
      <c r="Y493" s="62">
        <v>901</v>
      </c>
      <c r="Z493" s="109"/>
      <c r="AC493" s="105" t="str">
        <f t="shared" si="49"/>
        <v/>
      </c>
    </row>
    <row r="494" spans="24:29">
      <c r="X494" s="57" t="s">
        <v>447</v>
      </c>
      <c r="Y494" s="62">
        <v>901</v>
      </c>
      <c r="Z494" s="109"/>
      <c r="AC494" s="105" t="str">
        <f t="shared" si="49"/>
        <v/>
      </c>
    </row>
    <row r="495" spans="24:29">
      <c r="X495" s="57" t="s">
        <v>5506</v>
      </c>
      <c r="Y495" s="62">
        <v>901</v>
      </c>
      <c r="Z495" s="109"/>
      <c r="AC495" s="105" t="str">
        <f t="shared" si="49"/>
        <v/>
      </c>
    </row>
    <row r="496" spans="24:29">
      <c r="X496" s="57" t="s">
        <v>448</v>
      </c>
      <c r="Y496" s="62">
        <v>901</v>
      </c>
      <c r="Z496" s="109"/>
      <c r="AC496" s="105" t="str">
        <f t="shared" si="49"/>
        <v/>
      </c>
    </row>
    <row r="497" spans="24:29">
      <c r="X497" s="57" t="s">
        <v>4652</v>
      </c>
      <c r="Y497" s="62">
        <v>1051</v>
      </c>
      <c r="Z497" s="109"/>
      <c r="AC497" s="105" t="str">
        <f t="shared" si="49"/>
        <v/>
      </c>
    </row>
    <row r="498" spans="24:29">
      <c r="X498" s="57" t="s">
        <v>1008</v>
      </c>
      <c r="Y498" s="62">
        <v>1051</v>
      </c>
      <c r="Z498" s="109"/>
      <c r="AC498" s="105" t="str">
        <f t="shared" si="49"/>
        <v/>
      </c>
    </row>
    <row r="499" spans="24:29">
      <c r="X499" s="57" t="s">
        <v>1009</v>
      </c>
      <c r="Y499" s="62">
        <v>1135</v>
      </c>
      <c r="Z499" s="109"/>
      <c r="AC499" s="105" t="str">
        <f t="shared" si="49"/>
        <v/>
      </c>
    </row>
    <row r="500" spans="24:29">
      <c r="X500" s="57" t="s">
        <v>1010</v>
      </c>
      <c r="Y500" s="62">
        <v>1135</v>
      </c>
      <c r="Z500" s="109"/>
      <c r="AC500" s="105" t="str">
        <f t="shared" si="49"/>
        <v/>
      </c>
    </row>
    <row r="501" spans="24:29">
      <c r="X501" s="57" t="s">
        <v>5764</v>
      </c>
      <c r="Y501" s="62">
        <v>1135</v>
      </c>
      <c r="Z501" s="109"/>
      <c r="AC501" s="105" t="str">
        <f t="shared" si="49"/>
        <v/>
      </c>
    </row>
    <row r="502" spans="24:29">
      <c r="X502" s="57" t="s">
        <v>4653</v>
      </c>
      <c r="Y502" s="62">
        <v>1135</v>
      </c>
      <c r="Z502" s="109"/>
      <c r="AC502" s="105" t="str">
        <f t="shared" si="49"/>
        <v/>
      </c>
    </row>
    <row r="503" spans="24:29">
      <c r="X503" s="57" t="s">
        <v>1012</v>
      </c>
      <c r="Y503" s="62">
        <v>1135</v>
      </c>
      <c r="Z503" s="109"/>
      <c r="AC503" s="105" t="str">
        <f t="shared" si="49"/>
        <v/>
      </c>
    </row>
    <row r="504" spans="24:29">
      <c r="X504" s="57" t="s">
        <v>7553</v>
      </c>
      <c r="Y504" s="62">
        <v>1135</v>
      </c>
      <c r="Z504" s="109"/>
      <c r="AC504" s="105" t="str">
        <f t="shared" si="49"/>
        <v/>
      </c>
    </row>
    <row r="505" spans="24:29">
      <c r="X505" s="57" t="s">
        <v>7554</v>
      </c>
      <c r="Y505" s="62">
        <v>1192</v>
      </c>
      <c r="Z505" s="109"/>
      <c r="AC505" s="105" t="str">
        <f t="shared" si="49"/>
        <v/>
      </c>
    </row>
    <row r="506" spans="24:29">
      <c r="X506" s="57" t="s">
        <v>7555</v>
      </c>
      <c r="Y506" s="62">
        <v>1192</v>
      </c>
      <c r="Z506" s="109"/>
      <c r="AC506" s="105" t="str">
        <f t="shared" si="49"/>
        <v/>
      </c>
    </row>
    <row r="507" spans="24:29">
      <c r="X507" s="57" t="s">
        <v>449</v>
      </c>
      <c r="Y507" s="62">
        <v>986</v>
      </c>
      <c r="Z507" s="109"/>
      <c r="AC507" s="105" t="str">
        <f t="shared" si="49"/>
        <v/>
      </c>
    </row>
    <row r="508" spans="24:29">
      <c r="X508" s="57" t="s">
        <v>450</v>
      </c>
      <c r="Y508" s="62">
        <v>986</v>
      </c>
      <c r="Z508" s="109"/>
      <c r="AC508" s="105" t="str">
        <f t="shared" si="49"/>
        <v/>
      </c>
    </row>
    <row r="509" spans="24:29">
      <c r="X509" s="57" t="s">
        <v>5507</v>
      </c>
      <c r="Y509" s="62">
        <v>986</v>
      </c>
      <c r="Z509" s="109"/>
      <c r="AC509" s="105" t="str">
        <f t="shared" si="49"/>
        <v/>
      </c>
    </row>
    <row r="510" spans="24:29">
      <c r="X510" s="57" t="s">
        <v>451</v>
      </c>
      <c r="Y510" s="62">
        <v>986</v>
      </c>
      <c r="Z510" s="109"/>
      <c r="AC510" s="105" t="str">
        <f t="shared" si="49"/>
        <v/>
      </c>
    </row>
    <row r="511" spans="24:29">
      <c r="X511" s="57" t="s">
        <v>4654</v>
      </c>
      <c r="Y511" s="62">
        <v>1135</v>
      </c>
      <c r="Z511" s="109"/>
      <c r="AC511" s="105" t="str">
        <f t="shared" si="49"/>
        <v/>
      </c>
    </row>
    <row r="512" spans="24:29">
      <c r="X512" s="57" t="s">
        <v>1016</v>
      </c>
      <c r="Y512" s="62">
        <v>1135</v>
      </c>
      <c r="Z512" s="109"/>
      <c r="AC512" s="105" t="str">
        <f t="shared" si="49"/>
        <v/>
      </c>
    </row>
    <row r="513" spans="24:29">
      <c r="X513" s="57" t="s">
        <v>1017</v>
      </c>
      <c r="Y513" s="62">
        <v>1174</v>
      </c>
      <c r="Z513" s="109"/>
      <c r="AC513" s="105" t="str">
        <f t="shared" si="49"/>
        <v/>
      </c>
    </row>
    <row r="514" spans="24:29">
      <c r="X514" s="57" t="s">
        <v>1018</v>
      </c>
      <c r="Y514" s="62">
        <v>1174</v>
      </c>
      <c r="Z514" s="109"/>
      <c r="AC514" s="105" t="str">
        <f t="shared" si="49"/>
        <v/>
      </c>
    </row>
    <row r="515" spans="24:29">
      <c r="X515" s="57" t="s">
        <v>5765</v>
      </c>
      <c r="Y515" s="62">
        <v>1174</v>
      </c>
      <c r="Z515" s="109"/>
      <c r="AC515" s="105" t="str">
        <f t="shared" si="49"/>
        <v/>
      </c>
    </row>
    <row r="516" spans="24:29">
      <c r="X516" s="57" t="s">
        <v>4655</v>
      </c>
      <c r="Y516" s="62">
        <v>1174</v>
      </c>
      <c r="Z516" s="109"/>
      <c r="AC516" s="105" t="str">
        <f t="shared" si="49"/>
        <v/>
      </c>
    </row>
    <row r="517" spans="24:29">
      <c r="X517" s="57" t="s">
        <v>1020</v>
      </c>
      <c r="Y517" s="62">
        <v>1174</v>
      </c>
      <c r="Z517" s="109"/>
      <c r="AC517" s="105" t="str">
        <f t="shared" si="49"/>
        <v/>
      </c>
    </row>
    <row r="518" spans="24:29">
      <c r="X518" s="57" t="s">
        <v>7556</v>
      </c>
      <c r="Y518" s="62">
        <v>1174</v>
      </c>
      <c r="Z518" s="109"/>
      <c r="AC518" s="105" t="str">
        <f t="shared" si="49"/>
        <v/>
      </c>
    </row>
    <row r="519" spans="24:29">
      <c r="X519" s="57" t="s">
        <v>452</v>
      </c>
      <c r="Y519" s="62">
        <v>1006</v>
      </c>
      <c r="Z519" s="109"/>
      <c r="AC519" s="105" t="str">
        <f t="shared" si="49"/>
        <v/>
      </c>
    </row>
    <row r="520" spans="24:29">
      <c r="X520" s="57" t="s">
        <v>453</v>
      </c>
      <c r="Y520" s="62">
        <v>1006</v>
      </c>
      <c r="Z520" s="109"/>
      <c r="AC520" s="105" t="str">
        <f t="shared" si="49"/>
        <v/>
      </c>
    </row>
    <row r="521" spans="24:29">
      <c r="X521" s="57" t="s">
        <v>5508</v>
      </c>
      <c r="Y521" s="62">
        <v>1006</v>
      </c>
      <c r="Z521" s="109"/>
      <c r="AC521" s="105" t="str">
        <f t="shared" si="49"/>
        <v/>
      </c>
    </row>
    <row r="522" spans="24:29">
      <c r="X522" s="57" t="s">
        <v>454</v>
      </c>
      <c r="Y522" s="62">
        <v>1006</v>
      </c>
      <c r="Z522" s="109"/>
      <c r="AC522" s="105" t="str">
        <f t="shared" si="49"/>
        <v/>
      </c>
    </row>
    <row r="523" spans="24:29">
      <c r="X523" s="57" t="s">
        <v>4656</v>
      </c>
      <c r="Y523" s="62">
        <v>1174</v>
      </c>
      <c r="Z523" s="109"/>
      <c r="AC523" s="105" t="str">
        <f t="shared" si="49"/>
        <v/>
      </c>
    </row>
    <row r="524" spans="24:29">
      <c r="X524" s="57" t="s">
        <v>1024</v>
      </c>
      <c r="Y524" s="62">
        <v>1174</v>
      </c>
      <c r="Z524" s="109"/>
      <c r="AC524" s="105" t="str">
        <f t="shared" si="49"/>
        <v/>
      </c>
    </row>
    <row r="525" spans="24:29">
      <c r="X525" s="57" t="s">
        <v>1025</v>
      </c>
      <c r="Y525" s="62">
        <v>1361</v>
      </c>
      <c r="Z525" s="109"/>
      <c r="AC525" s="105" t="str">
        <f t="shared" si="49"/>
        <v/>
      </c>
    </row>
    <row r="526" spans="24:29">
      <c r="X526" s="57" t="s">
        <v>1026</v>
      </c>
      <c r="Y526" s="62">
        <v>1361</v>
      </c>
      <c r="Z526" s="109"/>
      <c r="AC526" s="105" t="str">
        <f t="shared" si="49"/>
        <v/>
      </c>
    </row>
    <row r="527" spans="24:29">
      <c r="X527" s="57" t="s">
        <v>5766</v>
      </c>
      <c r="Y527" s="62">
        <v>1361</v>
      </c>
      <c r="Z527" s="109"/>
      <c r="AC527" s="105" t="str">
        <f t="shared" si="49"/>
        <v/>
      </c>
    </row>
    <row r="528" spans="24:29">
      <c r="X528" s="57" t="s">
        <v>4657</v>
      </c>
      <c r="Y528" s="62">
        <v>1361</v>
      </c>
      <c r="Z528" s="109"/>
      <c r="AC528" s="105" t="str">
        <f t="shared" si="49"/>
        <v/>
      </c>
    </row>
    <row r="529" spans="24:29">
      <c r="X529" s="57" t="s">
        <v>1028</v>
      </c>
      <c r="Y529" s="62">
        <v>1361</v>
      </c>
      <c r="Z529" s="109"/>
      <c r="AC529" s="105" t="str">
        <f t="shared" si="49"/>
        <v/>
      </c>
    </row>
    <row r="530" spans="24:29">
      <c r="X530" s="57" t="s">
        <v>7557</v>
      </c>
      <c r="Y530" s="62">
        <v>1361</v>
      </c>
      <c r="Z530" s="109"/>
      <c r="AC530" s="105" t="str">
        <f t="shared" si="49"/>
        <v/>
      </c>
    </row>
    <row r="531" spans="24:29">
      <c r="X531" s="57" t="s">
        <v>7558</v>
      </c>
      <c r="Y531" s="62">
        <v>1429</v>
      </c>
      <c r="Z531" s="109"/>
      <c r="AC531" s="105" t="str">
        <f t="shared" ref="AC531:AC594" si="50">IFERROR(VLOOKUP(AB531,Z:AA,2,FALSE),"")</f>
        <v/>
      </c>
    </row>
    <row r="532" spans="24:29">
      <c r="X532" s="57" t="s">
        <v>7559</v>
      </c>
      <c r="Y532" s="62">
        <v>1429</v>
      </c>
      <c r="Z532" s="109"/>
      <c r="AC532" s="105" t="str">
        <f t="shared" si="50"/>
        <v/>
      </c>
    </row>
    <row r="533" spans="24:29">
      <c r="X533" s="57" t="s">
        <v>455</v>
      </c>
      <c r="Y533" s="62">
        <v>1160</v>
      </c>
      <c r="Z533" s="109"/>
      <c r="AC533" s="105" t="str">
        <f t="shared" si="50"/>
        <v/>
      </c>
    </row>
    <row r="534" spans="24:29">
      <c r="X534" s="57" t="s">
        <v>456</v>
      </c>
      <c r="Y534" s="62">
        <v>1160</v>
      </c>
      <c r="Z534" s="109"/>
      <c r="AC534" s="105" t="str">
        <f t="shared" si="50"/>
        <v/>
      </c>
    </row>
    <row r="535" spans="24:29">
      <c r="X535" s="57" t="s">
        <v>5509</v>
      </c>
      <c r="Y535" s="62">
        <v>1160</v>
      </c>
      <c r="Z535" s="109"/>
      <c r="AC535" s="105" t="str">
        <f t="shared" si="50"/>
        <v/>
      </c>
    </row>
    <row r="536" spans="24:29">
      <c r="X536" s="57" t="s">
        <v>457</v>
      </c>
      <c r="Y536" s="62">
        <v>1160</v>
      </c>
      <c r="Z536" s="109"/>
      <c r="AC536" s="105" t="str">
        <f t="shared" si="50"/>
        <v/>
      </c>
    </row>
    <row r="537" spans="24:29">
      <c r="X537" s="57" t="s">
        <v>4658</v>
      </c>
      <c r="Y537" s="62">
        <v>1361</v>
      </c>
      <c r="Z537" s="109"/>
      <c r="AC537" s="105" t="str">
        <f t="shared" si="50"/>
        <v/>
      </c>
    </row>
    <row r="538" spans="24:29">
      <c r="X538" s="57" t="s">
        <v>1032</v>
      </c>
      <c r="Y538" s="62">
        <v>1361</v>
      </c>
      <c r="Z538" s="109"/>
      <c r="AC538" s="105" t="str">
        <f t="shared" si="50"/>
        <v/>
      </c>
    </row>
    <row r="539" spans="24:29">
      <c r="X539" s="57" t="s">
        <v>72</v>
      </c>
      <c r="Y539" s="62">
        <v>444</v>
      </c>
      <c r="Z539" s="109"/>
      <c r="AC539" s="105" t="str">
        <f t="shared" si="50"/>
        <v/>
      </c>
    </row>
    <row r="540" spans="24:29">
      <c r="X540" s="57" t="s">
        <v>73</v>
      </c>
      <c r="Y540" s="62">
        <v>444</v>
      </c>
      <c r="Z540" s="109"/>
      <c r="AC540" s="105" t="str">
        <f t="shared" si="50"/>
        <v/>
      </c>
    </row>
    <row r="541" spans="24:29">
      <c r="X541" s="57" t="s">
        <v>74</v>
      </c>
      <c r="Y541" s="62">
        <v>444</v>
      </c>
      <c r="Z541" s="109"/>
      <c r="AC541" s="105" t="str">
        <f t="shared" si="50"/>
        <v/>
      </c>
    </row>
    <row r="542" spans="24:29">
      <c r="X542" s="57" t="s">
        <v>5767</v>
      </c>
      <c r="Y542" s="62">
        <v>444</v>
      </c>
      <c r="Z542" s="109"/>
      <c r="AC542" s="105" t="str">
        <f t="shared" si="50"/>
        <v/>
      </c>
    </row>
    <row r="543" spans="24:29">
      <c r="X543" s="57" t="s">
        <v>4538</v>
      </c>
      <c r="Y543" s="62">
        <v>444</v>
      </c>
      <c r="Z543" s="109"/>
      <c r="AC543" s="105" t="str">
        <f t="shared" si="50"/>
        <v/>
      </c>
    </row>
    <row r="544" spans="24:29">
      <c r="X544" s="57" t="s">
        <v>7560</v>
      </c>
      <c r="Y544" s="62">
        <v>444</v>
      </c>
      <c r="Z544" s="109"/>
      <c r="AC544" s="105" t="str">
        <f t="shared" si="50"/>
        <v/>
      </c>
    </row>
    <row r="545" spans="24:29">
      <c r="X545" s="57" t="s">
        <v>76</v>
      </c>
      <c r="Y545" s="62">
        <v>49</v>
      </c>
      <c r="Z545" s="109"/>
      <c r="AC545" s="105" t="str">
        <f t="shared" si="50"/>
        <v/>
      </c>
    </row>
    <row r="546" spans="24:29">
      <c r="X546" s="57" t="s">
        <v>77</v>
      </c>
      <c r="Y546" s="62">
        <v>49</v>
      </c>
      <c r="Z546" s="109"/>
      <c r="AC546" s="105" t="str">
        <f t="shared" si="50"/>
        <v/>
      </c>
    </row>
    <row r="547" spans="24:29">
      <c r="X547" s="57" t="s">
        <v>78</v>
      </c>
      <c r="Y547" s="62">
        <v>49</v>
      </c>
      <c r="Z547" s="109"/>
      <c r="AC547" s="105" t="str">
        <f t="shared" si="50"/>
        <v/>
      </c>
    </row>
    <row r="548" spans="24:29">
      <c r="X548" s="57" t="s">
        <v>5768</v>
      </c>
      <c r="Y548" s="62">
        <v>49</v>
      </c>
      <c r="Z548" s="109"/>
      <c r="AC548" s="105" t="str">
        <f t="shared" si="50"/>
        <v/>
      </c>
    </row>
    <row r="549" spans="24:29">
      <c r="X549" s="57" t="s">
        <v>4539</v>
      </c>
      <c r="Y549" s="62">
        <v>49</v>
      </c>
      <c r="Z549" s="109"/>
      <c r="AC549" s="105" t="str">
        <f t="shared" si="50"/>
        <v/>
      </c>
    </row>
    <row r="550" spans="24:29">
      <c r="X550" s="57" t="s">
        <v>7561</v>
      </c>
      <c r="Y550" s="62">
        <v>49</v>
      </c>
      <c r="Z550" s="109"/>
      <c r="AC550" s="105" t="str">
        <f t="shared" si="50"/>
        <v/>
      </c>
    </row>
    <row r="551" spans="24:29">
      <c r="X551" s="57" t="s">
        <v>80</v>
      </c>
      <c r="Y551" s="62">
        <v>140</v>
      </c>
      <c r="Z551" s="109"/>
      <c r="AC551" s="105" t="str">
        <f t="shared" si="50"/>
        <v/>
      </c>
    </row>
    <row r="552" spans="24:29">
      <c r="X552" s="57" t="s">
        <v>81</v>
      </c>
      <c r="Y552" s="62">
        <v>140</v>
      </c>
      <c r="Z552" s="109"/>
      <c r="AC552" s="105" t="str">
        <f t="shared" si="50"/>
        <v/>
      </c>
    </row>
    <row r="553" spans="24:29">
      <c r="X553" s="57" t="s">
        <v>82</v>
      </c>
      <c r="Y553" s="62">
        <v>140</v>
      </c>
      <c r="Z553" s="109"/>
      <c r="AC553" s="105" t="str">
        <f t="shared" si="50"/>
        <v/>
      </c>
    </row>
    <row r="554" spans="24:29">
      <c r="X554" s="57" t="s">
        <v>5769</v>
      </c>
      <c r="Y554" s="62">
        <v>140</v>
      </c>
      <c r="Z554" s="109"/>
      <c r="AC554" s="105" t="str">
        <f t="shared" si="50"/>
        <v/>
      </c>
    </row>
    <row r="555" spans="24:29">
      <c r="X555" s="57" t="s">
        <v>4540</v>
      </c>
      <c r="Y555" s="62">
        <v>140</v>
      </c>
      <c r="Z555" s="109"/>
      <c r="AC555" s="105" t="str">
        <f t="shared" si="50"/>
        <v/>
      </c>
    </row>
    <row r="556" spans="24:29">
      <c r="X556" s="57" t="s">
        <v>7562</v>
      </c>
      <c r="Y556" s="62">
        <v>140</v>
      </c>
      <c r="Z556" s="109"/>
      <c r="AC556" s="105" t="str">
        <f t="shared" si="50"/>
        <v/>
      </c>
    </row>
    <row r="557" spans="24:29">
      <c r="X557" s="57" t="s">
        <v>7563</v>
      </c>
      <c r="Y557" s="62">
        <v>147</v>
      </c>
      <c r="Z557" s="109"/>
      <c r="AC557" s="105" t="str">
        <f t="shared" si="50"/>
        <v/>
      </c>
    </row>
    <row r="558" spans="24:29">
      <c r="X558" s="57" t="s">
        <v>7564</v>
      </c>
      <c r="Y558" s="62">
        <v>147</v>
      </c>
      <c r="Z558" s="109"/>
      <c r="AC558" s="105" t="str">
        <f t="shared" si="50"/>
        <v/>
      </c>
    </row>
    <row r="559" spans="24:29">
      <c r="X559" s="57" t="s">
        <v>84</v>
      </c>
      <c r="Y559" s="62">
        <v>144</v>
      </c>
      <c r="Z559" s="109"/>
      <c r="AC559" s="105" t="str">
        <f t="shared" si="50"/>
        <v/>
      </c>
    </row>
    <row r="560" spans="24:29">
      <c r="X560" s="57" t="s">
        <v>85</v>
      </c>
      <c r="Y560" s="62">
        <v>144</v>
      </c>
      <c r="Z560" s="109"/>
      <c r="AC560" s="105" t="str">
        <f t="shared" si="50"/>
        <v/>
      </c>
    </row>
    <row r="561" spans="24:29">
      <c r="X561" s="57" t="s">
        <v>86</v>
      </c>
      <c r="Y561" s="62">
        <v>144</v>
      </c>
      <c r="Z561" s="109"/>
      <c r="AC561" s="105" t="str">
        <f t="shared" si="50"/>
        <v/>
      </c>
    </row>
    <row r="562" spans="24:29">
      <c r="X562" s="57" t="s">
        <v>5770</v>
      </c>
      <c r="Y562" s="62">
        <v>144</v>
      </c>
      <c r="Z562" s="109"/>
      <c r="AC562" s="105" t="str">
        <f t="shared" si="50"/>
        <v/>
      </c>
    </row>
    <row r="563" spans="24:29">
      <c r="X563" s="57" t="s">
        <v>4541</v>
      </c>
      <c r="Y563" s="62">
        <v>144</v>
      </c>
      <c r="Z563" s="109"/>
      <c r="AC563" s="105" t="str">
        <f t="shared" si="50"/>
        <v/>
      </c>
    </row>
    <row r="564" spans="24:29">
      <c r="X564" s="57" t="s">
        <v>7565</v>
      </c>
      <c r="Y564" s="62">
        <v>144</v>
      </c>
      <c r="Z564" s="109"/>
      <c r="AC564" s="105" t="str">
        <f t="shared" si="50"/>
        <v/>
      </c>
    </row>
    <row r="565" spans="24:29">
      <c r="X565" s="57" t="s">
        <v>7566</v>
      </c>
      <c r="Y565" s="62">
        <v>151</v>
      </c>
      <c r="Z565" s="109"/>
      <c r="AC565" s="105" t="str">
        <f t="shared" si="50"/>
        <v/>
      </c>
    </row>
    <row r="566" spans="24:29">
      <c r="X566" s="57" t="s">
        <v>7567</v>
      </c>
      <c r="Y566" s="62">
        <v>151</v>
      </c>
      <c r="Z566" s="109"/>
      <c r="AC566" s="105" t="str">
        <f t="shared" si="50"/>
        <v/>
      </c>
    </row>
    <row r="567" spans="24:29">
      <c r="X567" s="57" t="s">
        <v>88</v>
      </c>
      <c r="Y567" s="62">
        <v>154</v>
      </c>
      <c r="Z567" s="109"/>
      <c r="AC567" s="105" t="str">
        <f t="shared" si="50"/>
        <v/>
      </c>
    </row>
    <row r="568" spans="24:29">
      <c r="X568" s="57" t="s">
        <v>89</v>
      </c>
      <c r="Y568" s="62">
        <v>154</v>
      </c>
      <c r="Z568" s="109"/>
      <c r="AC568" s="105" t="str">
        <f t="shared" si="50"/>
        <v/>
      </c>
    </row>
    <row r="569" spans="24:29">
      <c r="X569" s="57" t="s">
        <v>90</v>
      </c>
      <c r="Y569" s="62">
        <v>154</v>
      </c>
      <c r="Z569" s="109"/>
      <c r="AC569" s="105" t="str">
        <f t="shared" si="50"/>
        <v/>
      </c>
    </row>
    <row r="570" spans="24:29">
      <c r="X570" s="57" t="s">
        <v>5771</v>
      </c>
      <c r="Y570" s="62">
        <v>154</v>
      </c>
      <c r="Z570" s="109"/>
      <c r="AC570" s="105" t="str">
        <f t="shared" si="50"/>
        <v/>
      </c>
    </row>
    <row r="571" spans="24:29">
      <c r="X571" s="57" t="s">
        <v>4542</v>
      </c>
      <c r="Y571" s="62">
        <v>154</v>
      </c>
      <c r="Z571" s="109"/>
      <c r="AC571" s="105" t="str">
        <f t="shared" si="50"/>
        <v/>
      </c>
    </row>
    <row r="572" spans="24:29">
      <c r="X572" s="57" t="s">
        <v>7568</v>
      </c>
      <c r="Y572" s="62">
        <v>154</v>
      </c>
      <c r="Z572" s="109"/>
      <c r="AC572" s="105" t="str">
        <f t="shared" si="50"/>
        <v/>
      </c>
    </row>
    <row r="573" spans="24:29">
      <c r="X573" s="57" t="s">
        <v>7569</v>
      </c>
      <c r="Y573" s="62">
        <v>162</v>
      </c>
      <c r="Z573" s="109"/>
      <c r="AC573" s="105" t="str">
        <f t="shared" si="50"/>
        <v/>
      </c>
    </row>
    <row r="574" spans="24:29">
      <c r="X574" s="57" t="s">
        <v>7570</v>
      </c>
      <c r="Y574" s="62">
        <v>162</v>
      </c>
      <c r="Z574" s="109"/>
      <c r="AC574" s="105" t="str">
        <f t="shared" si="50"/>
        <v/>
      </c>
    </row>
    <row r="575" spans="24:29">
      <c r="X575" s="57" t="s">
        <v>92</v>
      </c>
      <c r="Y575" s="62">
        <v>24</v>
      </c>
      <c r="Z575" s="109"/>
      <c r="AC575" s="105" t="str">
        <f t="shared" si="50"/>
        <v/>
      </c>
    </row>
    <row r="576" spans="24:29">
      <c r="X576" s="57" t="s">
        <v>93</v>
      </c>
      <c r="Y576" s="62">
        <v>24</v>
      </c>
      <c r="Z576" s="109"/>
      <c r="AC576" s="105" t="str">
        <f t="shared" si="50"/>
        <v/>
      </c>
    </row>
    <row r="577" spans="24:29">
      <c r="X577" s="57" t="s">
        <v>94</v>
      </c>
      <c r="Y577" s="62">
        <v>24</v>
      </c>
      <c r="Z577" s="109"/>
      <c r="AC577" s="105" t="str">
        <f t="shared" si="50"/>
        <v/>
      </c>
    </row>
    <row r="578" spans="24:29">
      <c r="X578" s="57" t="s">
        <v>5772</v>
      </c>
      <c r="Y578" s="62">
        <v>24</v>
      </c>
      <c r="Z578" s="109"/>
      <c r="AC578" s="105" t="str">
        <f t="shared" si="50"/>
        <v/>
      </c>
    </row>
    <row r="579" spans="24:29">
      <c r="X579" s="57" t="s">
        <v>4543</v>
      </c>
      <c r="Y579" s="62">
        <v>24</v>
      </c>
      <c r="Z579" s="109"/>
      <c r="AC579" s="105" t="str">
        <f t="shared" si="50"/>
        <v/>
      </c>
    </row>
    <row r="580" spans="24:29">
      <c r="X580" s="57" t="s">
        <v>7571</v>
      </c>
      <c r="Y580" s="62">
        <v>24</v>
      </c>
      <c r="Z580" s="109"/>
      <c r="AC580" s="105" t="str">
        <f t="shared" si="50"/>
        <v/>
      </c>
    </row>
    <row r="581" spans="24:29">
      <c r="X581" s="57" t="s">
        <v>7572</v>
      </c>
      <c r="Y581" s="62">
        <v>25</v>
      </c>
      <c r="Z581" s="109"/>
      <c r="AC581" s="105" t="str">
        <f t="shared" si="50"/>
        <v/>
      </c>
    </row>
    <row r="582" spans="24:29">
      <c r="X582" s="57" t="s">
        <v>7573</v>
      </c>
      <c r="Y582" s="62">
        <v>25</v>
      </c>
      <c r="Z582" s="109"/>
      <c r="AC582" s="105" t="str">
        <f t="shared" si="50"/>
        <v/>
      </c>
    </row>
    <row r="583" spans="24:29">
      <c r="X583" s="57" t="s">
        <v>96</v>
      </c>
      <c r="Y583" s="62">
        <v>30</v>
      </c>
      <c r="Z583" s="109"/>
      <c r="AC583" s="105" t="str">
        <f t="shared" si="50"/>
        <v/>
      </c>
    </row>
    <row r="584" spans="24:29">
      <c r="X584" s="57" t="s">
        <v>97</v>
      </c>
      <c r="Y584" s="62">
        <v>30</v>
      </c>
      <c r="Z584" s="109"/>
      <c r="AC584" s="105" t="str">
        <f t="shared" si="50"/>
        <v/>
      </c>
    </row>
    <row r="585" spans="24:29">
      <c r="X585" s="57" t="s">
        <v>98</v>
      </c>
      <c r="Y585" s="62">
        <v>30</v>
      </c>
      <c r="Z585" s="109"/>
      <c r="AC585" s="105" t="str">
        <f t="shared" si="50"/>
        <v/>
      </c>
    </row>
    <row r="586" spans="24:29">
      <c r="X586" s="57" t="s">
        <v>5773</v>
      </c>
      <c r="Y586" s="62">
        <v>30</v>
      </c>
      <c r="Z586" s="109"/>
      <c r="AC586" s="105" t="str">
        <f t="shared" si="50"/>
        <v/>
      </c>
    </row>
    <row r="587" spans="24:29">
      <c r="X587" s="57" t="s">
        <v>4544</v>
      </c>
      <c r="Y587" s="62">
        <v>30</v>
      </c>
      <c r="Z587" s="109"/>
      <c r="AC587" s="105" t="str">
        <f t="shared" si="50"/>
        <v/>
      </c>
    </row>
    <row r="588" spans="24:29">
      <c r="X588" s="57" t="s">
        <v>7574</v>
      </c>
      <c r="Y588" s="62">
        <v>30</v>
      </c>
      <c r="Z588" s="109"/>
      <c r="AC588" s="105" t="str">
        <f t="shared" si="50"/>
        <v/>
      </c>
    </row>
    <row r="589" spans="24:29">
      <c r="X589" s="57" t="s">
        <v>100</v>
      </c>
      <c r="Y589" s="62">
        <v>128</v>
      </c>
      <c r="Z589" s="109"/>
      <c r="AC589" s="105" t="str">
        <f t="shared" si="50"/>
        <v/>
      </c>
    </row>
    <row r="590" spans="24:29">
      <c r="X590" s="57" t="s">
        <v>101</v>
      </c>
      <c r="Y590" s="62">
        <v>128</v>
      </c>
      <c r="Z590" s="109"/>
      <c r="AC590" s="105" t="str">
        <f t="shared" si="50"/>
        <v/>
      </c>
    </row>
    <row r="591" spans="24:29">
      <c r="X591" s="57" t="s">
        <v>102</v>
      </c>
      <c r="Y591" s="62">
        <v>128</v>
      </c>
      <c r="Z591" s="109"/>
      <c r="AC591" s="105" t="str">
        <f t="shared" si="50"/>
        <v/>
      </c>
    </row>
    <row r="592" spans="24:29">
      <c r="X592" s="57" t="s">
        <v>5774</v>
      </c>
      <c r="Y592" s="62">
        <v>128</v>
      </c>
      <c r="Z592" s="109"/>
      <c r="AC592" s="105" t="str">
        <f t="shared" si="50"/>
        <v/>
      </c>
    </row>
    <row r="593" spans="24:29">
      <c r="X593" s="57" t="s">
        <v>4545</v>
      </c>
      <c r="Y593" s="62">
        <v>128</v>
      </c>
      <c r="Z593" s="109"/>
      <c r="AC593" s="105" t="str">
        <f t="shared" si="50"/>
        <v/>
      </c>
    </row>
    <row r="594" spans="24:29">
      <c r="X594" s="57" t="s">
        <v>7575</v>
      </c>
      <c r="Y594" s="62">
        <v>128</v>
      </c>
      <c r="Z594" s="109"/>
      <c r="AC594" s="105" t="str">
        <f t="shared" si="50"/>
        <v/>
      </c>
    </row>
    <row r="595" spans="24:29">
      <c r="X595" s="57" t="s">
        <v>104</v>
      </c>
      <c r="Y595" s="62">
        <v>46</v>
      </c>
      <c r="Z595" s="109"/>
      <c r="AC595" s="105" t="str">
        <f t="shared" ref="AC595:AC658" si="51">IFERROR(VLOOKUP(AB595,Z:AA,2,FALSE),"")</f>
        <v/>
      </c>
    </row>
    <row r="596" spans="24:29">
      <c r="X596" s="57" t="s">
        <v>105</v>
      </c>
      <c r="Y596" s="62">
        <v>46</v>
      </c>
      <c r="Z596" s="109"/>
      <c r="AC596" s="105" t="str">
        <f t="shared" si="51"/>
        <v/>
      </c>
    </row>
    <row r="597" spans="24:29">
      <c r="X597" s="57" t="s">
        <v>106</v>
      </c>
      <c r="Y597" s="62">
        <v>46</v>
      </c>
      <c r="Z597" s="109"/>
      <c r="AC597" s="105" t="str">
        <f t="shared" si="51"/>
        <v/>
      </c>
    </row>
    <row r="598" spans="24:29">
      <c r="X598" s="57" t="s">
        <v>5775</v>
      </c>
      <c r="Y598" s="62">
        <v>46</v>
      </c>
      <c r="Z598" s="109"/>
      <c r="AC598" s="105" t="str">
        <f t="shared" si="51"/>
        <v/>
      </c>
    </row>
    <row r="599" spans="24:29">
      <c r="X599" s="57" t="s">
        <v>4546</v>
      </c>
      <c r="Y599" s="62">
        <v>46</v>
      </c>
      <c r="Z599" s="109"/>
      <c r="AC599" s="105" t="str">
        <f t="shared" si="51"/>
        <v/>
      </c>
    </row>
    <row r="600" spans="24:29">
      <c r="X600" s="57" t="s">
        <v>7576</v>
      </c>
      <c r="Y600" s="62">
        <v>46</v>
      </c>
      <c r="Z600" s="109"/>
      <c r="AC600" s="105" t="str">
        <f t="shared" si="51"/>
        <v/>
      </c>
    </row>
    <row r="601" spans="24:29">
      <c r="X601" s="57" t="s">
        <v>7577</v>
      </c>
      <c r="Y601" s="62">
        <v>48</v>
      </c>
      <c r="Z601" s="109"/>
      <c r="AC601" s="105" t="str">
        <f t="shared" si="51"/>
        <v/>
      </c>
    </row>
    <row r="602" spans="24:29">
      <c r="X602" s="57" t="s">
        <v>7578</v>
      </c>
      <c r="Y602" s="62">
        <v>48</v>
      </c>
      <c r="Z602" s="109"/>
      <c r="AC602" s="105" t="str">
        <f t="shared" si="51"/>
        <v/>
      </c>
    </row>
    <row r="603" spans="24:29">
      <c r="X603" s="57" t="s">
        <v>108</v>
      </c>
      <c r="Y603" s="62">
        <v>53</v>
      </c>
      <c r="Z603" s="109"/>
      <c r="AC603" s="105" t="str">
        <f t="shared" si="51"/>
        <v/>
      </c>
    </row>
    <row r="604" spans="24:29">
      <c r="X604" s="57" t="s">
        <v>109</v>
      </c>
      <c r="Y604" s="62">
        <v>53</v>
      </c>
      <c r="Z604" s="109"/>
      <c r="AC604" s="105" t="str">
        <f t="shared" si="51"/>
        <v/>
      </c>
    </row>
    <row r="605" spans="24:29">
      <c r="X605" s="57" t="s">
        <v>110</v>
      </c>
      <c r="Y605" s="62">
        <v>53</v>
      </c>
      <c r="Z605" s="109"/>
      <c r="AC605" s="105" t="str">
        <f t="shared" si="51"/>
        <v/>
      </c>
    </row>
    <row r="606" spans="24:29">
      <c r="X606" s="57" t="s">
        <v>5776</v>
      </c>
      <c r="Y606" s="62">
        <v>53</v>
      </c>
      <c r="Z606" s="109"/>
      <c r="AC606" s="105" t="str">
        <f t="shared" si="51"/>
        <v/>
      </c>
    </row>
    <row r="607" spans="24:29">
      <c r="X607" s="57" t="s">
        <v>4547</v>
      </c>
      <c r="Y607" s="62">
        <v>53</v>
      </c>
      <c r="Z607" s="109"/>
      <c r="AC607" s="105" t="str">
        <f t="shared" si="51"/>
        <v/>
      </c>
    </row>
    <row r="608" spans="24:29">
      <c r="X608" s="57" t="s">
        <v>7579</v>
      </c>
      <c r="Y608" s="62">
        <v>53</v>
      </c>
      <c r="Z608" s="109"/>
      <c r="AC608" s="105" t="str">
        <f t="shared" si="51"/>
        <v/>
      </c>
    </row>
    <row r="609" spans="24:29">
      <c r="X609" s="57" t="s">
        <v>112</v>
      </c>
      <c r="Y609" s="62">
        <v>188</v>
      </c>
      <c r="Z609" s="109"/>
      <c r="AC609" s="105" t="str">
        <f t="shared" si="51"/>
        <v/>
      </c>
    </row>
    <row r="610" spans="24:29">
      <c r="X610" s="57" t="s">
        <v>113</v>
      </c>
      <c r="Y610" s="62">
        <v>188</v>
      </c>
      <c r="Z610" s="109"/>
      <c r="AC610" s="105" t="str">
        <f t="shared" si="51"/>
        <v/>
      </c>
    </row>
    <row r="611" spans="24:29">
      <c r="X611" s="57" t="s">
        <v>114</v>
      </c>
      <c r="Y611" s="62">
        <v>188</v>
      </c>
      <c r="Z611" s="109"/>
      <c r="AC611" s="105" t="str">
        <f t="shared" si="51"/>
        <v/>
      </c>
    </row>
    <row r="612" spans="24:29">
      <c r="X612" s="57" t="s">
        <v>5777</v>
      </c>
      <c r="Y612" s="62">
        <v>188</v>
      </c>
      <c r="Z612" s="109"/>
      <c r="AC612" s="105" t="str">
        <f t="shared" si="51"/>
        <v/>
      </c>
    </row>
    <row r="613" spans="24:29">
      <c r="X613" s="57" t="s">
        <v>4548</v>
      </c>
      <c r="Y613" s="62">
        <v>188</v>
      </c>
      <c r="Z613" s="109"/>
      <c r="AC613" s="105" t="str">
        <f t="shared" si="51"/>
        <v/>
      </c>
    </row>
    <row r="614" spans="24:29">
      <c r="X614" s="57" t="s">
        <v>7580</v>
      </c>
      <c r="Y614" s="62">
        <v>188</v>
      </c>
      <c r="Z614" s="109"/>
      <c r="AC614" s="105" t="str">
        <f t="shared" si="51"/>
        <v/>
      </c>
    </row>
    <row r="615" spans="24:29">
      <c r="X615" s="57" t="s">
        <v>116</v>
      </c>
      <c r="Y615" s="62">
        <v>238</v>
      </c>
      <c r="Z615" s="109"/>
      <c r="AC615" s="105" t="str">
        <f t="shared" si="51"/>
        <v/>
      </c>
    </row>
    <row r="616" spans="24:29">
      <c r="X616" s="57" t="s">
        <v>117</v>
      </c>
      <c r="Y616" s="62">
        <v>238</v>
      </c>
      <c r="Z616" s="109"/>
      <c r="AC616" s="105" t="str">
        <f t="shared" si="51"/>
        <v/>
      </c>
    </row>
    <row r="617" spans="24:29">
      <c r="X617" s="57" t="s">
        <v>118</v>
      </c>
      <c r="Y617" s="62">
        <v>238</v>
      </c>
      <c r="Z617" s="109"/>
      <c r="AC617" s="105" t="str">
        <f t="shared" si="51"/>
        <v/>
      </c>
    </row>
    <row r="618" spans="24:29">
      <c r="X618" s="57" t="s">
        <v>5778</v>
      </c>
      <c r="Y618" s="62">
        <v>238</v>
      </c>
      <c r="Z618" s="109"/>
      <c r="AC618" s="105" t="str">
        <f t="shared" si="51"/>
        <v/>
      </c>
    </row>
    <row r="619" spans="24:29">
      <c r="X619" s="57" t="s">
        <v>4549</v>
      </c>
      <c r="Y619" s="62">
        <v>238</v>
      </c>
      <c r="Z619" s="109"/>
      <c r="AC619" s="105" t="str">
        <f t="shared" si="51"/>
        <v/>
      </c>
    </row>
    <row r="620" spans="24:29">
      <c r="X620" s="57" t="s">
        <v>7581</v>
      </c>
      <c r="Y620" s="62">
        <v>238</v>
      </c>
      <c r="Z620" s="109"/>
      <c r="AC620" s="105" t="str">
        <f t="shared" si="51"/>
        <v/>
      </c>
    </row>
    <row r="621" spans="24:29">
      <c r="X621" s="57" t="s">
        <v>7582</v>
      </c>
      <c r="Y621" s="62">
        <v>250</v>
      </c>
      <c r="Z621" s="109"/>
      <c r="AC621" s="105" t="str">
        <f t="shared" si="51"/>
        <v/>
      </c>
    </row>
    <row r="622" spans="24:29">
      <c r="X622" s="57" t="s">
        <v>7583</v>
      </c>
      <c r="Y622" s="62">
        <v>250</v>
      </c>
      <c r="Z622" s="109"/>
      <c r="AC622" s="105" t="str">
        <f t="shared" si="51"/>
        <v/>
      </c>
    </row>
    <row r="623" spans="24:29">
      <c r="X623" s="57" t="s">
        <v>120</v>
      </c>
      <c r="Y623" s="62">
        <v>31</v>
      </c>
      <c r="Z623" s="109"/>
      <c r="AC623" s="105" t="str">
        <f t="shared" si="51"/>
        <v/>
      </c>
    </row>
    <row r="624" spans="24:29">
      <c r="X624" s="57" t="s">
        <v>121</v>
      </c>
      <c r="Y624" s="62">
        <v>31</v>
      </c>
      <c r="Z624" s="109"/>
      <c r="AC624" s="105" t="str">
        <f t="shared" si="51"/>
        <v/>
      </c>
    </row>
    <row r="625" spans="24:29">
      <c r="X625" s="57" t="s">
        <v>122</v>
      </c>
      <c r="Y625" s="62">
        <v>31</v>
      </c>
      <c r="Z625" s="109"/>
      <c r="AC625" s="105" t="str">
        <f t="shared" si="51"/>
        <v/>
      </c>
    </row>
    <row r="626" spans="24:29">
      <c r="X626" s="57" t="s">
        <v>5779</v>
      </c>
      <c r="Y626" s="62">
        <v>31</v>
      </c>
      <c r="Z626" s="109"/>
      <c r="AC626" s="105" t="str">
        <f t="shared" si="51"/>
        <v/>
      </c>
    </row>
    <row r="627" spans="24:29">
      <c r="X627" s="57" t="s">
        <v>4550</v>
      </c>
      <c r="Y627" s="62">
        <v>31</v>
      </c>
      <c r="Z627" s="109"/>
      <c r="AC627" s="105" t="str">
        <f t="shared" si="51"/>
        <v/>
      </c>
    </row>
    <row r="628" spans="24:29">
      <c r="X628" s="57" t="s">
        <v>7584</v>
      </c>
      <c r="Y628" s="62">
        <v>31</v>
      </c>
      <c r="Z628" s="109"/>
      <c r="AC628" s="105" t="str">
        <f t="shared" si="51"/>
        <v/>
      </c>
    </row>
    <row r="629" spans="24:29">
      <c r="X629" s="57" t="s">
        <v>124</v>
      </c>
      <c r="Y629" s="62">
        <v>32</v>
      </c>
      <c r="Z629" s="109"/>
      <c r="AC629" s="105" t="str">
        <f t="shared" si="51"/>
        <v/>
      </c>
    </row>
    <row r="630" spans="24:29">
      <c r="X630" s="57" t="s">
        <v>125</v>
      </c>
      <c r="Y630" s="62">
        <v>32</v>
      </c>
      <c r="Z630" s="109"/>
      <c r="AC630" s="105" t="str">
        <f t="shared" si="51"/>
        <v/>
      </c>
    </row>
    <row r="631" spans="24:29">
      <c r="X631" s="57" t="s">
        <v>126</v>
      </c>
      <c r="Y631" s="62">
        <v>32</v>
      </c>
      <c r="Z631" s="109"/>
      <c r="AC631" s="105" t="str">
        <f t="shared" si="51"/>
        <v/>
      </c>
    </row>
    <row r="632" spans="24:29">
      <c r="X632" s="57" t="s">
        <v>5780</v>
      </c>
      <c r="Y632" s="62">
        <v>32</v>
      </c>
      <c r="Z632" s="109"/>
      <c r="AC632" s="105" t="str">
        <f t="shared" si="51"/>
        <v/>
      </c>
    </row>
    <row r="633" spans="24:29">
      <c r="X633" s="57" t="s">
        <v>4551</v>
      </c>
      <c r="Y633" s="62">
        <v>32</v>
      </c>
      <c r="Z633" s="109"/>
      <c r="AC633" s="105" t="str">
        <f t="shared" si="51"/>
        <v/>
      </c>
    </row>
    <row r="634" spans="24:29">
      <c r="X634" s="57" t="s">
        <v>7585</v>
      </c>
      <c r="Y634" s="62">
        <v>32</v>
      </c>
      <c r="Z634" s="109"/>
      <c r="AC634" s="105" t="str">
        <f t="shared" si="51"/>
        <v/>
      </c>
    </row>
    <row r="635" spans="24:29">
      <c r="X635" s="57" t="s">
        <v>128</v>
      </c>
      <c r="Y635" s="62">
        <v>35</v>
      </c>
      <c r="Z635" s="109"/>
      <c r="AC635" s="105" t="str">
        <f t="shared" si="51"/>
        <v/>
      </c>
    </row>
    <row r="636" spans="24:29">
      <c r="X636" s="57" t="s">
        <v>129</v>
      </c>
      <c r="Y636" s="62">
        <v>35</v>
      </c>
      <c r="Z636" s="109"/>
      <c r="AC636" s="105" t="str">
        <f t="shared" si="51"/>
        <v/>
      </c>
    </row>
    <row r="637" spans="24:29">
      <c r="X637" s="57" t="s">
        <v>130</v>
      </c>
      <c r="Y637" s="62">
        <v>35</v>
      </c>
      <c r="Z637" s="109"/>
      <c r="AC637" s="105" t="str">
        <f t="shared" si="51"/>
        <v/>
      </c>
    </row>
    <row r="638" spans="24:29">
      <c r="X638" s="57" t="s">
        <v>5781</v>
      </c>
      <c r="Y638" s="62">
        <v>35</v>
      </c>
      <c r="Z638" s="109"/>
      <c r="AC638" s="105" t="str">
        <f t="shared" si="51"/>
        <v/>
      </c>
    </row>
    <row r="639" spans="24:29">
      <c r="X639" s="57" t="s">
        <v>4552</v>
      </c>
      <c r="Y639" s="62">
        <v>35</v>
      </c>
      <c r="Z639" s="109"/>
      <c r="AC639" s="105" t="str">
        <f t="shared" si="51"/>
        <v/>
      </c>
    </row>
    <row r="640" spans="24:29">
      <c r="X640" s="57" t="s">
        <v>7586</v>
      </c>
      <c r="Y640" s="62">
        <v>35</v>
      </c>
      <c r="Z640" s="109"/>
      <c r="AC640" s="105" t="str">
        <f t="shared" si="51"/>
        <v/>
      </c>
    </row>
    <row r="641" spans="24:29">
      <c r="X641" s="57" t="s">
        <v>132</v>
      </c>
      <c r="Y641" s="62">
        <v>136</v>
      </c>
      <c r="Z641" s="109"/>
      <c r="AC641" s="105" t="str">
        <f t="shared" si="51"/>
        <v/>
      </c>
    </row>
    <row r="642" spans="24:29">
      <c r="X642" s="57" t="s">
        <v>133</v>
      </c>
      <c r="Y642" s="62">
        <v>136</v>
      </c>
      <c r="Z642" s="109"/>
      <c r="AC642" s="105" t="str">
        <f t="shared" si="51"/>
        <v/>
      </c>
    </row>
    <row r="643" spans="24:29">
      <c r="X643" s="57" t="s">
        <v>134</v>
      </c>
      <c r="Y643" s="62">
        <v>136</v>
      </c>
      <c r="Z643" s="109"/>
      <c r="AC643" s="105" t="str">
        <f t="shared" si="51"/>
        <v/>
      </c>
    </row>
    <row r="644" spans="24:29">
      <c r="X644" s="57" t="s">
        <v>5782</v>
      </c>
      <c r="Y644" s="62">
        <v>136</v>
      </c>
      <c r="Z644" s="109"/>
      <c r="AC644" s="105" t="str">
        <f t="shared" si="51"/>
        <v/>
      </c>
    </row>
    <row r="645" spans="24:29">
      <c r="X645" s="57" t="s">
        <v>4553</v>
      </c>
      <c r="Y645" s="62">
        <v>136</v>
      </c>
      <c r="Z645" s="109"/>
      <c r="AC645" s="105" t="str">
        <f t="shared" si="51"/>
        <v/>
      </c>
    </row>
    <row r="646" spans="24:29">
      <c r="X646" s="57" t="s">
        <v>7587</v>
      </c>
      <c r="Y646" s="62">
        <v>136</v>
      </c>
      <c r="Z646" s="109"/>
      <c r="AC646" s="105" t="str">
        <f t="shared" si="51"/>
        <v/>
      </c>
    </row>
    <row r="647" spans="24:29">
      <c r="X647" s="57" t="s">
        <v>136</v>
      </c>
      <c r="Y647" s="62">
        <v>31</v>
      </c>
      <c r="Z647" s="109"/>
      <c r="AC647" s="105" t="str">
        <f t="shared" si="51"/>
        <v/>
      </c>
    </row>
    <row r="648" spans="24:29">
      <c r="X648" s="57" t="s">
        <v>137</v>
      </c>
      <c r="Y648" s="62">
        <v>31</v>
      </c>
      <c r="Z648" s="109"/>
      <c r="AC648" s="105" t="str">
        <f t="shared" si="51"/>
        <v/>
      </c>
    </row>
    <row r="649" spans="24:29">
      <c r="X649" s="57" t="s">
        <v>138</v>
      </c>
      <c r="Y649" s="62">
        <v>31</v>
      </c>
      <c r="Z649" s="109"/>
      <c r="AC649" s="105" t="str">
        <f t="shared" si="51"/>
        <v/>
      </c>
    </row>
    <row r="650" spans="24:29">
      <c r="X650" s="57" t="s">
        <v>5783</v>
      </c>
      <c r="Y650" s="62">
        <v>31</v>
      </c>
      <c r="Z650" s="109"/>
      <c r="AC650" s="105" t="str">
        <f t="shared" si="51"/>
        <v/>
      </c>
    </row>
    <row r="651" spans="24:29">
      <c r="X651" s="57" t="s">
        <v>4554</v>
      </c>
      <c r="Y651" s="62">
        <v>31</v>
      </c>
      <c r="Z651" s="109"/>
      <c r="AC651" s="105" t="str">
        <f t="shared" si="51"/>
        <v/>
      </c>
    </row>
    <row r="652" spans="24:29">
      <c r="X652" s="57" t="s">
        <v>7588</v>
      </c>
      <c r="Y652" s="62">
        <v>31</v>
      </c>
      <c r="Z652" s="109"/>
      <c r="AC652" s="105" t="str">
        <f t="shared" si="51"/>
        <v/>
      </c>
    </row>
    <row r="653" spans="24:29">
      <c r="X653" s="57" t="s">
        <v>140</v>
      </c>
      <c r="Y653" s="62">
        <v>32</v>
      </c>
      <c r="Z653" s="109"/>
      <c r="AC653" s="105" t="str">
        <f t="shared" si="51"/>
        <v/>
      </c>
    </row>
    <row r="654" spans="24:29">
      <c r="X654" s="57" t="s">
        <v>141</v>
      </c>
      <c r="Y654" s="62">
        <v>32</v>
      </c>
      <c r="Z654" s="109"/>
      <c r="AC654" s="105" t="str">
        <f t="shared" si="51"/>
        <v/>
      </c>
    </row>
    <row r="655" spans="24:29">
      <c r="X655" s="57" t="s">
        <v>142</v>
      </c>
      <c r="Y655" s="62">
        <v>32</v>
      </c>
      <c r="Z655" s="109"/>
      <c r="AC655" s="105" t="str">
        <f t="shared" si="51"/>
        <v/>
      </c>
    </row>
    <row r="656" spans="24:29">
      <c r="X656" s="57" t="s">
        <v>5784</v>
      </c>
      <c r="Y656" s="62">
        <v>32</v>
      </c>
      <c r="Z656" s="109"/>
      <c r="AC656" s="105" t="str">
        <f t="shared" si="51"/>
        <v/>
      </c>
    </row>
    <row r="657" spans="24:29">
      <c r="X657" s="57" t="s">
        <v>4555</v>
      </c>
      <c r="Y657" s="62">
        <v>32</v>
      </c>
      <c r="Z657" s="109"/>
      <c r="AC657" s="105" t="str">
        <f t="shared" si="51"/>
        <v/>
      </c>
    </row>
    <row r="658" spans="24:29">
      <c r="X658" s="57" t="s">
        <v>7589</v>
      </c>
      <c r="Y658" s="62">
        <v>32</v>
      </c>
      <c r="Z658" s="109"/>
      <c r="AC658" s="105" t="str">
        <f t="shared" si="51"/>
        <v/>
      </c>
    </row>
    <row r="659" spans="24:29">
      <c r="X659" s="57" t="s">
        <v>144</v>
      </c>
      <c r="Y659" s="62">
        <v>35</v>
      </c>
      <c r="Z659" s="109"/>
      <c r="AC659" s="105" t="str">
        <f t="shared" ref="AC659:AC722" si="52">IFERROR(VLOOKUP(AB659,Z:AA,2,FALSE),"")</f>
        <v/>
      </c>
    </row>
    <row r="660" spans="24:29">
      <c r="X660" s="57" t="s">
        <v>145</v>
      </c>
      <c r="Y660" s="62">
        <v>35</v>
      </c>
      <c r="Z660" s="109"/>
      <c r="AC660" s="105" t="str">
        <f t="shared" si="52"/>
        <v/>
      </c>
    </row>
    <row r="661" spans="24:29">
      <c r="X661" s="57" t="s">
        <v>146</v>
      </c>
      <c r="Y661" s="62">
        <v>35</v>
      </c>
      <c r="Z661" s="109"/>
      <c r="AC661" s="105" t="str">
        <f t="shared" si="52"/>
        <v/>
      </c>
    </row>
    <row r="662" spans="24:29">
      <c r="X662" s="57" t="s">
        <v>5785</v>
      </c>
      <c r="Y662" s="62">
        <v>35</v>
      </c>
      <c r="Z662" s="109"/>
      <c r="AC662" s="105" t="str">
        <f t="shared" si="52"/>
        <v/>
      </c>
    </row>
    <row r="663" spans="24:29">
      <c r="X663" s="57" t="s">
        <v>4556</v>
      </c>
      <c r="Y663" s="62">
        <v>35</v>
      </c>
      <c r="Z663" s="109"/>
      <c r="AC663" s="105" t="str">
        <f t="shared" si="52"/>
        <v/>
      </c>
    </row>
    <row r="664" spans="24:29">
      <c r="X664" s="57" t="s">
        <v>7590</v>
      </c>
      <c r="Y664" s="62">
        <v>35</v>
      </c>
      <c r="Z664" s="109"/>
      <c r="AC664" s="105" t="str">
        <f t="shared" si="52"/>
        <v/>
      </c>
    </row>
    <row r="665" spans="24:29">
      <c r="X665" s="57" t="s">
        <v>148</v>
      </c>
      <c r="Y665" s="62">
        <v>136</v>
      </c>
      <c r="Z665" s="109"/>
      <c r="AC665" s="105" t="str">
        <f t="shared" si="52"/>
        <v/>
      </c>
    </row>
    <row r="666" spans="24:29">
      <c r="X666" s="57" t="s">
        <v>149</v>
      </c>
      <c r="Y666" s="62">
        <v>136</v>
      </c>
      <c r="Z666" s="109"/>
      <c r="AC666" s="105" t="str">
        <f t="shared" si="52"/>
        <v/>
      </c>
    </row>
    <row r="667" spans="24:29">
      <c r="X667" s="57" t="s">
        <v>150</v>
      </c>
      <c r="Y667" s="62">
        <v>136</v>
      </c>
      <c r="Z667" s="109"/>
      <c r="AC667" s="105" t="str">
        <f t="shared" si="52"/>
        <v/>
      </c>
    </row>
    <row r="668" spans="24:29">
      <c r="X668" s="57" t="s">
        <v>5786</v>
      </c>
      <c r="Y668" s="62">
        <v>136</v>
      </c>
      <c r="Z668" s="109"/>
      <c r="AC668" s="105" t="str">
        <f t="shared" si="52"/>
        <v/>
      </c>
    </row>
    <row r="669" spans="24:29">
      <c r="X669" s="57" t="s">
        <v>4557</v>
      </c>
      <c r="Y669" s="62">
        <v>136</v>
      </c>
      <c r="Z669" s="109"/>
      <c r="AC669" s="105" t="str">
        <f t="shared" si="52"/>
        <v/>
      </c>
    </row>
    <row r="670" spans="24:29">
      <c r="X670" s="57" t="s">
        <v>7591</v>
      </c>
      <c r="Y670" s="62">
        <v>136</v>
      </c>
      <c r="Z670" s="109"/>
      <c r="AC670" s="105" t="str">
        <f t="shared" si="52"/>
        <v/>
      </c>
    </row>
    <row r="671" spans="24:29">
      <c r="X671" s="57" t="s">
        <v>152</v>
      </c>
      <c r="Y671" s="62">
        <v>60</v>
      </c>
      <c r="Z671" s="109"/>
      <c r="AC671" s="105" t="str">
        <f t="shared" si="52"/>
        <v/>
      </c>
    </row>
    <row r="672" spans="24:29">
      <c r="X672" s="57" t="s">
        <v>153</v>
      </c>
      <c r="Y672" s="62">
        <v>60</v>
      </c>
      <c r="Z672" s="109"/>
      <c r="AC672" s="105" t="str">
        <f t="shared" si="52"/>
        <v/>
      </c>
    </row>
    <row r="673" spans="24:29">
      <c r="X673" s="57" t="s">
        <v>154</v>
      </c>
      <c r="Y673" s="62">
        <v>60</v>
      </c>
      <c r="Z673" s="109"/>
      <c r="AC673" s="105" t="str">
        <f t="shared" si="52"/>
        <v/>
      </c>
    </row>
    <row r="674" spans="24:29">
      <c r="X674" s="57" t="s">
        <v>5787</v>
      </c>
      <c r="Y674" s="62">
        <v>60</v>
      </c>
      <c r="Z674" s="109"/>
      <c r="AC674" s="105" t="str">
        <f t="shared" si="52"/>
        <v/>
      </c>
    </row>
    <row r="675" spans="24:29">
      <c r="X675" s="57" t="s">
        <v>4558</v>
      </c>
      <c r="Y675" s="62">
        <v>60</v>
      </c>
      <c r="Z675" s="109"/>
      <c r="AC675" s="105" t="str">
        <f t="shared" si="52"/>
        <v/>
      </c>
    </row>
    <row r="676" spans="24:29">
      <c r="X676" s="57" t="s">
        <v>7592</v>
      </c>
      <c r="Y676" s="62">
        <v>60</v>
      </c>
      <c r="Z676" s="109"/>
      <c r="AC676" s="105" t="str">
        <f t="shared" si="52"/>
        <v/>
      </c>
    </row>
    <row r="677" spans="24:29">
      <c r="X677" s="57" t="s">
        <v>156</v>
      </c>
      <c r="Y677" s="62">
        <v>66</v>
      </c>
      <c r="Z677" s="109"/>
      <c r="AC677" s="105" t="str">
        <f t="shared" si="52"/>
        <v/>
      </c>
    </row>
    <row r="678" spans="24:29">
      <c r="X678" s="57" t="s">
        <v>157</v>
      </c>
      <c r="Y678" s="62">
        <v>66</v>
      </c>
      <c r="Z678" s="109"/>
      <c r="AC678" s="105" t="str">
        <f t="shared" si="52"/>
        <v/>
      </c>
    </row>
    <row r="679" spans="24:29">
      <c r="X679" s="57" t="s">
        <v>158</v>
      </c>
      <c r="Y679" s="62">
        <v>66</v>
      </c>
      <c r="Z679" s="109"/>
      <c r="AC679" s="105" t="str">
        <f t="shared" si="52"/>
        <v/>
      </c>
    </row>
    <row r="680" spans="24:29">
      <c r="X680" s="57" t="s">
        <v>5788</v>
      </c>
      <c r="Y680" s="62">
        <v>66</v>
      </c>
      <c r="Z680" s="109"/>
      <c r="AC680" s="105" t="str">
        <f t="shared" si="52"/>
        <v/>
      </c>
    </row>
    <row r="681" spans="24:29">
      <c r="X681" s="57" t="s">
        <v>4559</v>
      </c>
      <c r="Y681" s="62">
        <v>66</v>
      </c>
      <c r="Z681" s="109"/>
      <c r="AC681" s="105" t="str">
        <f t="shared" si="52"/>
        <v/>
      </c>
    </row>
    <row r="682" spans="24:29">
      <c r="X682" s="57" t="s">
        <v>7593</v>
      </c>
      <c r="Y682" s="62">
        <v>66</v>
      </c>
      <c r="Z682" s="109"/>
      <c r="AC682" s="105" t="str">
        <f t="shared" si="52"/>
        <v/>
      </c>
    </row>
    <row r="683" spans="24:29">
      <c r="X683" s="57" t="s">
        <v>160</v>
      </c>
      <c r="Y683" s="62">
        <v>75</v>
      </c>
      <c r="Z683" s="109"/>
      <c r="AC683" s="105" t="str">
        <f t="shared" si="52"/>
        <v/>
      </c>
    </row>
    <row r="684" spans="24:29">
      <c r="X684" s="57" t="s">
        <v>161</v>
      </c>
      <c r="Y684" s="62">
        <v>75</v>
      </c>
      <c r="Z684" s="109"/>
      <c r="AC684" s="105" t="str">
        <f t="shared" si="52"/>
        <v/>
      </c>
    </row>
    <row r="685" spans="24:29">
      <c r="X685" s="57" t="s">
        <v>162</v>
      </c>
      <c r="Y685" s="62">
        <v>75</v>
      </c>
      <c r="Z685" s="109"/>
      <c r="AC685" s="105" t="str">
        <f t="shared" si="52"/>
        <v/>
      </c>
    </row>
    <row r="686" spans="24:29">
      <c r="X686" s="57" t="s">
        <v>5789</v>
      </c>
      <c r="Y686" s="62">
        <v>75</v>
      </c>
      <c r="Z686" s="109"/>
      <c r="AC686" s="105" t="str">
        <f t="shared" si="52"/>
        <v/>
      </c>
    </row>
    <row r="687" spans="24:29">
      <c r="X687" s="57" t="s">
        <v>4560</v>
      </c>
      <c r="Y687" s="62">
        <v>75</v>
      </c>
      <c r="Z687" s="109"/>
      <c r="AC687" s="105" t="str">
        <f t="shared" si="52"/>
        <v/>
      </c>
    </row>
    <row r="688" spans="24:29">
      <c r="X688" s="57" t="s">
        <v>7594</v>
      </c>
      <c r="Y688" s="62">
        <v>75</v>
      </c>
      <c r="Z688" s="109"/>
      <c r="AC688" s="105" t="str">
        <f t="shared" si="52"/>
        <v/>
      </c>
    </row>
    <row r="689" spans="24:29">
      <c r="X689" s="57" t="s">
        <v>164</v>
      </c>
      <c r="Y689" s="62">
        <v>55</v>
      </c>
      <c r="Z689" s="109"/>
      <c r="AC689" s="105" t="str">
        <f t="shared" si="52"/>
        <v/>
      </c>
    </row>
    <row r="690" spans="24:29">
      <c r="X690" s="57" t="s">
        <v>165</v>
      </c>
      <c r="Y690" s="62">
        <v>55</v>
      </c>
      <c r="Z690" s="109"/>
      <c r="AC690" s="105" t="str">
        <f t="shared" si="52"/>
        <v/>
      </c>
    </row>
    <row r="691" spans="24:29">
      <c r="X691" s="57" t="s">
        <v>166</v>
      </c>
      <c r="Y691" s="62">
        <v>55</v>
      </c>
      <c r="Z691" s="109"/>
      <c r="AC691" s="105" t="str">
        <f t="shared" si="52"/>
        <v/>
      </c>
    </row>
    <row r="692" spans="24:29">
      <c r="X692" s="57" t="s">
        <v>5790</v>
      </c>
      <c r="Y692" s="62">
        <v>55</v>
      </c>
      <c r="Z692" s="109"/>
      <c r="AC692" s="105" t="str">
        <f t="shared" si="52"/>
        <v/>
      </c>
    </row>
    <row r="693" spans="24:29">
      <c r="X693" s="57" t="s">
        <v>4561</v>
      </c>
      <c r="Y693" s="62">
        <v>55</v>
      </c>
      <c r="Z693" s="109"/>
      <c r="AC693" s="105" t="str">
        <f t="shared" si="52"/>
        <v/>
      </c>
    </row>
    <row r="694" spans="24:29">
      <c r="X694" s="57" t="s">
        <v>7595</v>
      </c>
      <c r="Y694" s="62">
        <v>55</v>
      </c>
      <c r="Z694" s="109"/>
      <c r="AC694" s="105" t="str">
        <f t="shared" si="52"/>
        <v/>
      </c>
    </row>
    <row r="695" spans="24:29">
      <c r="X695" s="57" t="s">
        <v>168</v>
      </c>
      <c r="Y695" s="62">
        <v>54</v>
      </c>
      <c r="Z695" s="109"/>
      <c r="AC695" s="105" t="str">
        <f t="shared" si="52"/>
        <v/>
      </c>
    </row>
    <row r="696" spans="24:29">
      <c r="X696" s="57" t="s">
        <v>169</v>
      </c>
      <c r="Y696" s="62">
        <v>54</v>
      </c>
      <c r="Z696" s="109"/>
      <c r="AC696" s="105" t="str">
        <f t="shared" si="52"/>
        <v/>
      </c>
    </row>
    <row r="697" spans="24:29">
      <c r="X697" s="57" t="s">
        <v>170</v>
      </c>
      <c r="Y697" s="62">
        <v>54</v>
      </c>
      <c r="Z697" s="109"/>
      <c r="AC697" s="105" t="str">
        <f t="shared" si="52"/>
        <v/>
      </c>
    </row>
    <row r="698" spans="24:29">
      <c r="X698" s="57" t="s">
        <v>5791</v>
      </c>
      <c r="Y698" s="62">
        <v>54</v>
      </c>
      <c r="Z698" s="109"/>
      <c r="AC698" s="105" t="str">
        <f t="shared" si="52"/>
        <v/>
      </c>
    </row>
    <row r="699" spans="24:29">
      <c r="X699" s="57" t="s">
        <v>4562</v>
      </c>
      <c r="Y699" s="62">
        <v>54</v>
      </c>
      <c r="Z699" s="109"/>
      <c r="AC699" s="105" t="str">
        <f t="shared" si="52"/>
        <v/>
      </c>
    </row>
    <row r="700" spans="24:29">
      <c r="X700" s="57" t="s">
        <v>7596</v>
      </c>
      <c r="Y700" s="62">
        <v>54</v>
      </c>
      <c r="Z700" s="109"/>
      <c r="AC700" s="105" t="str">
        <f t="shared" si="52"/>
        <v/>
      </c>
    </row>
    <row r="701" spans="24:29">
      <c r="X701" s="57" t="s">
        <v>172</v>
      </c>
      <c r="Y701" s="62">
        <v>46</v>
      </c>
      <c r="Z701" s="109"/>
      <c r="AC701" s="105" t="str">
        <f t="shared" si="52"/>
        <v/>
      </c>
    </row>
    <row r="702" spans="24:29">
      <c r="X702" s="57" t="s">
        <v>173</v>
      </c>
      <c r="Y702" s="62">
        <v>46</v>
      </c>
      <c r="Z702" s="109"/>
      <c r="AC702" s="105" t="str">
        <f t="shared" si="52"/>
        <v/>
      </c>
    </row>
    <row r="703" spans="24:29">
      <c r="X703" s="57" t="s">
        <v>174</v>
      </c>
      <c r="Y703" s="62">
        <v>46</v>
      </c>
      <c r="Z703" s="109"/>
      <c r="AC703" s="105" t="str">
        <f t="shared" si="52"/>
        <v/>
      </c>
    </row>
    <row r="704" spans="24:29">
      <c r="X704" s="57" t="s">
        <v>5792</v>
      </c>
      <c r="Y704" s="62">
        <v>46</v>
      </c>
      <c r="Z704" s="109"/>
      <c r="AC704" s="105" t="str">
        <f t="shared" si="52"/>
        <v/>
      </c>
    </row>
    <row r="705" spans="24:29">
      <c r="X705" s="57" t="s">
        <v>4563</v>
      </c>
      <c r="Y705" s="62">
        <v>46</v>
      </c>
      <c r="Z705" s="109"/>
      <c r="AC705" s="105" t="str">
        <f t="shared" si="52"/>
        <v/>
      </c>
    </row>
    <row r="706" spans="24:29">
      <c r="X706" s="57" t="s">
        <v>7597</v>
      </c>
      <c r="Y706" s="62">
        <v>46</v>
      </c>
      <c r="Z706" s="109"/>
      <c r="AC706" s="105" t="str">
        <f t="shared" si="52"/>
        <v/>
      </c>
    </row>
    <row r="707" spans="24:29">
      <c r="X707" s="57" t="s">
        <v>7598</v>
      </c>
      <c r="Y707" s="62">
        <v>48</v>
      </c>
      <c r="Z707" s="109"/>
      <c r="AC707" s="105" t="str">
        <f t="shared" si="52"/>
        <v/>
      </c>
    </row>
    <row r="708" spans="24:29">
      <c r="X708" s="57" t="s">
        <v>7599</v>
      </c>
      <c r="Y708" s="62">
        <v>48</v>
      </c>
      <c r="Z708" s="109"/>
      <c r="AC708" s="105" t="str">
        <f t="shared" si="52"/>
        <v/>
      </c>
    </row>
    <row r="709" spans="24:29">
      <c r="X709" s="57" t="s">
        <v>1033</v>
      </c>
      <c r="Y709" s="62">
        <v>283</v>
      </c>
      <c r="Z709" s="109"/>
      <c r="AC709" s="105" t="str">
        <f t="shared" si="52"/>
        <v/>
      </c>
    </row>
    <row r="710" spans="24:29">
      <c r="X710" s="57" t="s">
        <v>1034</v>
      </c>
      <c r="Y710" s="62">
        <v>283</v>
      </c>
      <c r="Z710" s="109"/>
      <c r="AC710" s="105" t="str">
        <f t="shared" si="52"/>
        <v/>
      </c>
    </row>
    <row r="711" spans="24:29">
      <c r="X711" s="57" t="s">
        <v>5793</v>
      </c>
      <c r="Y711" s="62">
        <v>283</v>
      </c>
      <c r="Z711" s="109"/>
      <c r="AC711" s="105" t="str">
        <f t="shared" si="52"/>
        <v/>
      </c>
    </row>
    <row r="712" spans="24:29">
      <c r="X712" s="57" t="s">
        <v>4659</v>
      </c>
      <c r="Y712" s="62">
        <v>283</v>
      </c>
      <c r="Z712" s="109"/>
      <c r="AC712" s="105" t="str">
        <f t="shared" si="52"/>
        <v/>
      </c>
    </row>
    <row r="713" spans="24:29">
      <c r="X713" s="57" t="s">
        <v>1036</v>
      </c>
      <c r="Y713" s="62">
        <v>283</v>
      </c>
      <c r="Z713" s="109"/>
      <c r="AC713" s="105" t="str">
        <f t="shared" si="52"/>
        <v/>
      </c>
    </row>
    <row r="714" spans="24:29">
      <c r="X714" s="57" t="s">
        <v>7600</v>
      </c>
      <c r="Y714" s="62">
        <v>283</v>
      </c>
      <c r="Z714" s="109"/>
      <c r="AC714" s="105" t="str">
        <f t="shared" si="52"/>
        <v/>
      </c>
    </row>
    <row r="715" spans="24:29">
      <c r="X715" s="57" t="s">
        <v>458</v>
      </c>
      <c r="Y715" s="62">
        <v>241</v>
      </c>
      <c r="Z715" s="109"/>
      <c r="AC715" s="105" t="str">
        <f t="shared" si="52"/>
        <v/>
      </c>
    </row>
    <row r="716" spans="24:29">
      <c r="X716" s="57" t="s">
        <v>459</v>
      </c>
      <c r="Y716" s="62">
        <v>241</v>
      </c>
      <c r="Z716" s="109"/>
      <c r="AC716" s="105" t="str">
        <f t="shared" si="52"/>
        <v/>
      </c>
    </row>
    <row r="717" spans="24:29">
      <c r="X717" s="57" t="s">
        <v>5510</v>
      </c>
      <c r="Y717" s="62">
        <v>241</v>
      </c>
      <c r="Z717" s="109"/>
      <c r="AC717" s="105" t="str">
        <f t="shared" si="52"/>
        <v/>
      </c>
    </row>
    <row r="718" spans="24:29">
      <c r="X718" s="57" t="s">
        <v>460</v>
      </c>
      <c r="Y718" s="62">
        <v>241</v>
      </c>
      <c r="Z718" s="109"/>
      <c r="AC718" s="105" t="str">
        <f t="shared" si="52"/>
        <v/>
      </c>
    </row>
    <row r="719" spans="24:29">
      <c r="X719" s="57" t="s">
        <v>4660</v>
      </c>
      <c r="Y719" s="62">
        <v>283</v>
      </c>
      <c r="Z719" s="109"/>
      <c r="AC719" s="105" t="str">
        <f t="shared" si="52"/>
        <v/>
      </c>
    </row>
    <row r="720" spans="24:29">
      <c r="X720" s="57" t="s">
        <v>1040</v>
      </c>
      <c r="Y720" s="62">
        <v>283</v>
      </c>
      <c r="Z720" s="109"/>
      <c r="AC720" s="105" t="str">
        <f t="shared" si="52"/>
        <v/>
      </c>
    </row>
    <row r="721" spans="24:29">
      <c r="X721" s="57" t="s">
        <v>176</v>
      </c>
      <c r="Y721" s="62">
        <v>93</v>
      </c>
      <c r="Z721" s="109"/>
      <c r="AC721" s="105" t="str">
        <f t="shared" si="52"/>
        <v/>
      </c>
    </row>
    <row r="722" spans="24:29">
      <c r="X722" s="57" t="s">
        <v>177</v>
      </c>
      <c r="Y722" s="62">
        <v>93</v>
      </c>
      <c r="Z722" s="109"/>
      <c r="AC722" s="105" t="str">
        <f t="shared" si="52"/>
        <v/>
      </c>
    </row>
    <row r="723" spans="24:29">
      <c r="X723" s="57" t="s">
        <v>178</v>
      </c>
      <c r="Y723" s="62">
        <v>93</v>
      </c>
      <c r="Z723" s="109"/>
      <c r="AC723" s="105" t="str">
        <f t="shared" ref="AC723:AC786" si="53">IFERROR(VLOOKUP(AB723,Z:AA,2,FALSE),"")</f>
        <v/>
      </c>
    </row>
    <row r="724" spans="24:29">
      <c r="X724" s="57" t="s">
        <v>5794</v>
      </c>
      <c r="Y724" s="62">
        <v>93</v>
      </c>
      <c r="Z724" s="109"/>
      <c r="AC724" s="105" t="str">
        <f t="shared" si="53"/>
        <v/>
      </c>
    </row>
    <row r="725" spans="24:29">
      <c r="X725" s="57" t="s">
        <v>4564</v>
      </c>
      <c r="Y725" s="62">
        <v>93</v>
      </c>
      <c r="Z725" s="109"/>
      <c r="AC725" s="105" t="str">
        <f t="shared" si="53"/>
        <v/>
      </c>
    </row>
    <row r="726" spans="24:29">
      <c r="X726" s="57" t="s">
        <v>7601</v>
      </c>
      <c r="Y726" s="62">
        <v>93</v>
      </c>
      <c r="Z726" s="109"/>
      <c r="AC726" s="105" t="str">
        <f t="shared" si="53"/>
        <v/>
      </c>
    </row>
    <row r="727" spans="24:29">
      <c r="X727" s="57" t="s">
        <v>180</v>
      </c>
      <c r="Y727" s="62">
        <v>102</v>
      </c>
      <c r="Z727" s="109"/>
      <c r="AC727" s="105" t="str">
        <f t="shared" si="53"/>
        <v/>
      </c>
    </row>
    <row r="728" spans="24:29">
      <c r="X728" s="57" t="s">
        <v>181</v>
      </c>
      <c r="Y728" s="62">
        <v>102</v>
      </c>
      <c r="Z728" s="109"/>
      <c r="AC728" s="105" t="str">
        <f t="shared" si="53"/>
        <v/>
      </c>
    </row>
    <row r="729" spans="24:29">
      <c r="X729" s="57" t="s">
        <v>182</v>
      </c>
      <c r="Y729" s="62">
        <v>102</v>
      </c>
      <c r="Z729" s="109"/>
      <c r="AC729" s="105" t="str">
        <f t="shared" si="53"/>
        <v/>
      </c>
    </row>
    <row r="730" spans="24:29">
      <c r="X730" s="57" t="s">
        <v>5795</v>
      </c>
      <c r="Y730" s="62">
        <v>102</v>
      </c>
      <c r="Z730" s="109"/>
      <c r="AC730" s="105" t="str">
        <f t="shared" si="53"/>
        <v/>
      </c>
    </row>
    <row r="731" spans="24:29">
      <c r="X731" s="57" t="s">
        <v>4565</v>
      </c>
      <c r="Y731" s="62">
        <v>102</v>
      </c>
      <c r="Z731" s="109"/>
      <c r="AC731" s="105" t="str">
        <f t="shared" si="53"/>
        <v/>
      </c>
    </row>
    <row r="732" spans="24:29">
      <c r="X732" s="57" t="s">
        <v>7602</v>
      </c>
      <c r="Y732" s="62">
        <v>102</v>
      </c>
      <c r="Z732" s="109"/>
      <c r="AC732" s="105" t="str">
        <f t="shared" si="53"/>
        <v/>
      </c>
    </row>
    <row r="733" spans="24:29">
      <c r="X733" s="57" t="s">
        <v>184</v>
      </c>
      <c r="Y733" s="62">
        <v>82</v>
      </c>
      <c r="Z733" s="109"/>
      <c r="AC733" s="105" t="str">
        <f t="shared" si="53"/>
        <v/>
      </c>
    </row>
    <row r="734" spans="24:29">
      <c r="X734" s="57" t="s">
        <v>185</v>
      </c>
      <c r="Y734" s="62">
        <v>82</v>
      </c>
      <c r="Z734" s="109"/>
      <c r="AC734" s="105" t="str">
        <f t="shared" si="53"/>
        <v/>
      </c>
    </row>
    <row r="735" spans="24:29">
      <c r="X735" s="57" t="s">
        <v>186</v>
      </c>
      <c r="Y735" s="62">
        <v>82</v>
      </c>
      <c r="Z735" s="109"/>
      <c r="AC735" s="105" t="str">
        <f t="shared" si="53"/>
        <v/>
      </c>
    </row>
    <row r="736" spans="24:29">
      <c r="X736" s="57" t="s">
        <v>5796</v>
      </c>
      <c r="Y736" s="62">
        <v>82</v>
      </c>
      <c r="Z736" s="109"/>
      <c r="AC736" s="105" t="str">
        <f t="shared" si="53"/>
        <v/>
      </c>
    </row>
    <row r="737" spans="24:29">
      <c r="X737" s="57" t="s">
        <v>4566</v>
      </c>
      <c r="Y737" s="62">
        <v>82</v>
      </c>
      <c r="Z737" s="109"/>
      <c r="AC737" s="105" t="str">
        <f t="shared" si="53"/>
        <v/>
      </c>
    </row>
    <row r="738" spans="24:29">
      <c r="X738" s="57" t="s">
        <v>7603</v>
      </c>
      <c r="Y738" s="62">
        <v>82</v>
      </c>
      <c r="Z738" s="109"/>
      <c r="AC738" s="105" t="str">
        <f t="shared" si="53"/>
        <v/>
      </c>
    </row>
    <row r="739" spans="24:29">
      <c r="X739" s="57" t="s">
        <v>1041</v>
      </c>
      <c r="Y739" s="62">
        <v>843</v>
      </c>
      <c r="Z739" s="109"/>
      <c r="AC739" s="105" t="str">
        <f t="shared" si="53"/>
        <v/>
      </c>
    </row>
    <row r="740" spans="24:29">
      <c r="X740" s="57" t="s">
        <v>1042</v>
      </c>
      <c r="Y740" s="62">
        <v>843</v>
      </c>
      <c r="Z740" s="109"/>
      <c r="AC740" s="105" t="str">
        <f t="shared" si="53"/>
        <v/>
      </c>
    </row>
    <row r="741" spans="24:29">
      <c r="X741" s="57" t="s">
        <v>5797</v>
      </c>
      <c r="Y741" s="62">
        <v>843</v>
      </c>
      <c r="Z741" s="109"/>
      <c r="AC741" s="105" t="str">
        <f t="shared" si="53"/>
        <v/>
      </c>
    </row>
    <row r="742" spans="24:29">
      <c r="X742" s="57" t="s">
        <v>4661</v>
      </c>
      <c r="Y742" s="62">
        <v>843</v>
      </c>
      <c r="Z742" s="109"/>
      <c r="AC742" s="105" t="str">
        <f t="shared" si="53"/>
        <v/>
      </c>
    </row>
    <row r="743" spans="24:29">
      <c r="X743" s="57" t="s">
        <v>1044</v>
      </c>
      <c r="Y743" s="62">
        <v>843</v>
      </c>
      <c r="Z743" s="109"/>
      <c r="AC743" s="105" t="str">
        <f t="shared" si="53"/>
        <v/>
      </c>
    </row>
    <row r="744" spans="24:29">
      <c r="X744" s="57" t="s">
        <v>7604</v>
      </c>
      <c r="Y744" s="62">
        <v>843</v>
      </c>
      <c r="Z744" s="109"/>
      <c r="AC744" s="105" t="str">
        <f t="shared" si="53"/>
        <v/>
      </c>
    </row>
    <row r="745" spans="24:29">
      <c r="X745" s="57" t="s">
        <v>7605</v>
      </c>
      <c r="Y745" s="62">
        <v>885</v>
      </c>
      <c r="Z745" s="109"/>
      <c r="AC745" s="105" t="str">
        <f t="shared" si="53"/>
        <v/>
      </c>
    </row>
    <row r="746" spans="24:29">
      <c r="X746" s="57" t="s">
        <v>7606</v>
      </c>
      <c r="Y746" s="62">
        <v>885</v>
      </c>
      <c r="Z746" s="109"/>
      <c r="AC746" s="105" t="str">
        <f t="shared" si="53"/>
        <v/>
      </c>
    </row>
    <row r="747" spans="24:29">
      <c r="X747" s="57" t="s">
        <v>461</v>
      </c>
      <c r="Y747" s="62">
        <v>733</v>
      </c>
      <c r="Z747" s="109"/>
      <c r="AC747" s="105" t="str">
        <f t="shared" si="53"/>
        <v/>
      </c>
    </row>
    <row r="748" spans="24:29">
      <c r="X748" s="57" t="s">
        <v>462</v>
      </c>
      <c r="Y748" s="62">
        <v>733</v>
      </c>
      <c r="Z748" s="109"/>
      <c r="AC748" s="105" t="str">
        <f t="shared" si="53"/>
        <v/>
      </c>
    </row>
    <row r="749" spans="24:29">
      <c r="X749" s="57" t="s">
        <v>5511</v>
      </c>
      <c r="Y749" s="62">
        <v>733</v>
      </c>
      <c r="Z749" s="109"/>
      <c r="AC749" s="105" t="str">
        <f t="shared" si="53"/>
        <v/>
      </c>
    </row>
    <row r="750" spans="24:29">
      <c r="X750" s="57" t="s">
        <v>463</v>
      </c>
      <c r="Y750" s="62">
        <v>733</v>
      </c>
      <c r="Z750" s="109"/>
      <c r="AC750" s="105" t="str">
        <f t="shared" si="53"/>
        <v/>
      </c>
    </row>
    <row r="751" spans="24:29">
      <c r="X751" s="57" t="s">
        <v>4662</v>
      </c>
      <c r="Y751" s="62">
        <v>843</v>
      </c>
      <c r="Z751" s="109"/>
      <c r="AC751" s="105" t="str">
        <f t="shared" si="53"/>
        <v/>
      </c>
    </row>
    <row r="752" spans="24:29">
      <c r="X752" s="57" t="s">
        <v>1048</v>
      </c>
      <c r="Y752" s="62">
        <v>843</v>
      </c>
      <c r="Z752" s="109"/>
      <c r="AC752" s="105" t="str">
        <f t="shared" si="53"/>
        <v/>
      </c>
    </row>
    <row r="753" spans="24:30">
      <c r="X753" s="57" t="s">
        <v>188</v>
      </c>
      <c r="Y753" s="62">
        <v>296</v>
      </c>
      <c r="Z753" s="109"/>
      <c r="AC753" s="105" t="str">
        <f t="shared" si="53"/>
        <v/>
      </c>
    </row>
    <row r="754" spans="24:30">
      <c r="X754" s="57" t="s">
        <v>189</v>
      </c>
      <c r="Y754" s="62">
        <v>296</v>
      </c>
      <c r="Z754" s="109"/>
      <c r="AC754" s="105" t="str">
        <f t="shared" si="53"/>
        <v/>
      </c>
    </row>
    <row r="755" spans="24:30">
      <c r="X755" s="57" t="s">
        <v>190</v>
      </c>
      <c r="Y755" s="62">
        <v>296</v>
      </c>
      <c r="Z755" s="109"/>
      <c r="AC755" s="105" t="str">
        <f t="shared" si="53"/>
        <v/>
      </c>
    </row>
    <row r="756" spans="24:30">
      <c r="X756" s="57" t="s">
        <v>5798</v>
      </c>
      <c r="Y756" s="62">
        <v>296</v>
      </c>
      <c r="Z756" s="109"/>
      <c r="AC756" s="105" t="str">
        <f t="shared" si="53"/>
        <v/>
      </c>
    </row>
    <row r="757" spans="24:30">
      <c r="X757" s="57" t="s">
        <v>4567</v>
      </c>
      <c r="Y757" s="62">
        <v>296</v>
      </c>
      <c r="Z757" s="109"/>
      <c r="AC757" s="105" t="str">
        <f t="shared" si="53"/>
        <v/>
      </c>
    </row>
    <row r="758" spans="24:30">
      <c r="X758" s="57" t="s">
        <v>7607</v>
      </c>
      <c r="Y758" s="62">
        <v>296</v>
      </c>
      <c r="Z758" s="109"/>
      <c r="AC758" s="105" t="str">
        <f t="shared" si="53"/>
        <v/>
      </c>
    </row>
    <row r="759" spans="24:30">
      <c r="X759" s="57" t="s">
        <v>1049</v>
      </c>
      <c r="Y759" s="62">
        <v>601</v>
      </c>
      <c r="Z759" s="109"/>
      <c r="AC759" s="105" t="str">
        <f t="shared" si="53"/>
        <v/>
      </c>
    </row>
    <row r="760" spans="24:30">
      <c r="X760" s="57" t="s">
        <v>1050</v>
      </c>
      <c r="Y760" s="62">
        <v>601</v>
      </c>
      <c r="Z760" s="109"/>
      <c r="AC760" s="105" t="str">
        <f t="shared" si="53"/>
        <v/>
      </c>
    </row>
    <row r="761" spans="24:30">
      <c r="X761" s="57" t="s">
        <v>5799</v>
      </c>
      <c r="Y761" s="62">
        <v>601</v>
      </c>
      <c r="Z761" s="109"/>
      <c r="AC761" s="105" t="str">
        <f t="shared" si="53"/>
        <v/>
      </c>
      <c r="AD761" s="108"/>
    </row>
    <row r="762" spans="24:30">
      <c r="X762" s="57" t="s">
        <v>4663</v>
      </c>
      <c r="Y762" s="62">
        <v>601</v>
      </c>
      <c r="Z762" s="109"/>
      <c r="AC762" s="105" t="str">
        <f t="shared" si="53"/>
        <v/>
      </c>
      <c r="AD762" s="108"/>
    </row>
    <row r="763" spans="24:30">
      <c r="X763" s="57" t="s">
        <v>1052</v>
      </c>
      <c r="Y763" s="62">
        <v>601</v>
      </c>
      <c r="Z763" s="109"/>
      <c r="AC763" s="105" t="str">
        <f t="shared" si="53"/>
        <v/>
      </c>
      <c r="AD763" s="108"/>
    </row>
    <row r="764" spans="24:30">
      <c r="X764" s="57" t="s">
        <v>7608</v>
      </c>
      <c r="Y764" s="62">
        <v>601</v>
      </c>
      <c r="Z764" s="109"/>
      <c r="AC764" s="105" t="str">
        <f t="shared" si="53"/>
        <v/>
      </c>
      <c r="AD764" s="108"/>
    </row>
    <row r="765" spans="24:30">
      <c r="X765" s="57" t="s">
        <v>464</v>
      </c>
      <c r="Y765" s="62">
        <v>520</v>
      </c>
      <c r="Z765" s="109"/>
      <c r="AC765" s="105" t="str">
        <f t="shared" si="53"/>
        <v/>
      </c>
      <c r="AD765" s="108"/>
    </row>
    <row r="766" spans="24:30">
      <c r="X766" s="57" t="s">
        <v>465</v>
      </c>
      <c r="Y766" s="62">
        <v>520</v>
      </c>
      <c r="Z766" s="109"/>
      <c r="AC766" s="105" t="str">
        <f t="shared" si="53"/>
        <v/>
      </c>
      <c r="AD766" s="108"/>
    </row>
    <row r="767" spans="24:30">
      <c r="X767" s="57" t="s">
        <v>5512</v>
      </c>
      <c r="Y767" s="62">
        <v>520</v>
      </c>
      <c r="Z767" s="109"/>
      <c r="AC767" s="105" t="str">
        <f t="shared" si="53"/>
        <v/>
      </c>
      <c r="AD767" s="108"/>
    </row>
    <row r="768" spans="24:30">
      <c r="X768" s="57" t="s">
        <v>466</v>
      </c>
      <c r="Y768" s="62">
        <v>520</v>
      </c>
      <c r="Z768" s="109"/>
      <c r="AC768" s="105" t="str">
        <f t="shared" si="53"/>
        <v/>
      </c>
      <c r="AD768" s="108"/>
    </row>
    <row r="769" spans="24:30">
      <c r="X769" s="57" t="s">
        <v>4664</v>
      </c>
      <c r="Y769" s="62">
        <v>601</v>
      </c>
      <c r="Z769" s="109"/>
      <c r="AC769" s="105" t="str">
        <f t="shared" si="53"/>
        <v/>
      </c>
      <c r="AD769" s="108"/>
    </row>
    <row r="770" spans="24:30">
      <c r="X770" s="57" t="s">
        <v>1056</v>
      </c>
      <c r="Y770" s="62">
        <v>601</v>
      </c>
      <c r="Z770" s="109"/>
      <c r="AC770" s="105" t="str">
        <f t="shared" si="53"/>
        <v/>
      </c>
      <c r="AD770" s="108"/>
    </row>
    <row r="771" spans="24:30">
      <c r="X771" s="57" t="s">
        <v>192</v>
      </c>
      <c r="Y771" s="62">
        <v>48</v>
      </c>
      <c r="Z771" s="109"/>
      <c r="AC771" s="105" t="str">
        <f t="shared" si="53"/>
        <v/>
      </c>
      <c r="AD771" s="108"/>
    </row>
    <row r="772" spans="24:30">
      <c r="X772" s="57" t="s">
        <v>193</v>
      </c>
      <c r="Y772" s="62">
        <v>48</v>
      </c>
      <c r="Z772" s="109"/>
      <c r="AC772" s="105" t="str">
        <f t="shared" si="53"/>
        <v/>
      </c>
      <c r="AD772" s="108"/>
    </row>
    <row r="773" spans="24:30">
      <c r="X773" s="57" t="s">
        <v>194</v>
      </c>
      <c r="Y773" s="62">
        <v>48</v>
      </c>
      <c r="Z773" s="109"/>
      <c r="AC773" s="105" t="str">
        <f t="shared" si="53"/>
        <v/>
      </c>
      <c r="AD773" s="108"/>
    </row>
    <row r="774" spans="24:30">
      <c r="X774" s="57" t="s">
        <v>5800</v>
      </c>
      <c r="Y774" s="62">
        <v>48</v>
      </c>
      <c r="Z774" s="109"/>
      <c r="AC774" s="105" t="str">
        <f t="shared" si="53"/>
        <v/>
      </c>
      <c r="AD774" s="108"/>
    </row>
    <row r="775" spans="24:30">
      <c r="X775" s="57" t="s">
        <v>4568</v>
      </c>
      <c r="Y775" s="62">
        <v>48</v>
      </c>
      <c r="Z775" s="109"/>
      <c r="AC775" s="105" t="str">
        <f t="shared" si="53"/>
        <v/>
      </c>
      <c r="AD775" s="108"/>
    </row>
    <row r="776" spans="24:30">
      <c r="X776" s="57" t="s">
        <v>7609</v>
      </c>
      <c r="Y776" s="62">
        <v>48</v>
      </c>
      <c r="Z776" s="109"/>
      <c r="AC776" s="105" t="str">
        <f t="shared" si="53"/>
        <v/>
      </c>
      <c r="AD776" s="108"/>
    </row>
    <row r="777" spans="24:30">
      <c r="X777" s="57" t="s">
        <v>196</v>
      </c>
      <c r="Y777" s="62">
        <v>49</v>
      </c>
      <c r="Z777" s="109"/>
      <c r="AC777" s="105" t="str">
        <f t="shared" si="53"/>
        <v/>
      </c>
      <c r="AD777" s="108"/>
    </row>
    <row r="778" spans="24:30">
      <c r="X778" s="57" t="s">
        <v>197</v>
      </c>
      <c r="Y778" s="62">
        <v>49</v>
      </c>
      <c r="Z778" s="109"/>
      <c r="AC778" s="105" t="str">
        <f t="shared" si="53"/>
        <v/>
      </c>
      <c r="AD778" s="108"/>
    </row>
    <row r="779" spans="24:30">
      <c r="X779" s="57" t="s">
        <v>198</v>
      </c>
      <c r="Y779" s="62">
        <v>49</v>
      </c>
      <c r="Z779" s="109"/>
      <c r="AC779" s="105" t="str">
        <f t="shared" si="53"/>
        <v/>
      </c>
      <c r="AD779" s="108"/>
    </row>
    <row r="780" spans="24:30">
      <c r="X780" s="57" t="s">
        <v>5801</v>
      </c>
      <c r="Y780" s="62">
        <v>49</v>
      </c>
      <c r="Z780" s="109"/>
      <c r="AC780" s="105" t="str">
        <f t="shared" si="53"/>
        <v/>
      </c>
      <c r="AD780" s="108"/>
    </row>
    <row r="781" spans="24:30">
      <c r="X781" s="57" t="s">
        <v>4569</v>
      </c>
      <c r="Y781" s="62">
        <v>49</v>
      </c>
      <c r="Z781" s="109"/>
      <c r="AC781" s="105" t="str">
        <f t="shared" si="53"/>
        <v/>
      </c>
      <c r="AD781" s="108"/>
    </row>
    <row r="782" spans="24:30">
      <c r="X782" s="57" t="s">
        <v>7610</v>
      </c>
      <c r="Y782" s="62">
        <v>49</v>
      </c>
      <c r="Z782" s="109"/>
      <c r="AC782" s="105" t="str">
        <f t="shared" si="53"/>
        <v/>
      </c>
      <c r="AD782" s="108"/>
    </row>
    <row r="783" spans="24:30">
      <c r="X783" s="57" t="s">
        <v>7611</v>
      </c>
      <c r="Y783" s="62">
        <v>51</v>
      </c>
      <c r="Z783" s="109"/>
      <c r="AC783" s="105" t="str">
        <f t="shared" si="53"/>
        <v/>
      </c>
      <c r="AD783" s="108"/>
    </row>
    <row r="784" spans="24:30">
      <c r="X784" s="57" t="s">
        <v>7612</v>
      </c>
      <c r="Y784" s="62">
        <v>51</v>
      </c>
      <c r="Z784" s="109"/>
      <c r="AC784" s="105" t="str">
        <f t="shared" si="53"/>
        <v/>
      </c>
      <c r="AD784" s="108"/>
    </row>
    <row r="785" spans="24:30">
      <c r="X785" s="57" t="s">
        <v>200</v>
      </c>
      <c r="Y785" s="62">
        <v>223</v>
      </c>
      <c r="Z785" s="109"/>
      <c r="AC785" s="105" t="str">
        <f t="shared" si="53"/>
        <v/>
      </c>
      <c r="AD785" s="108"/>
    </row>
    <row r="786" spans="24:30">
      <c r="X786" s="57" t="s">
        <v>201</v>
      </c>
      <c r="Y786" s="62">
        <v>223</v>
      </c>
      <c r="Z786" s="109"/>
      <c r="AC786" s="105" t="str">
        <f t="shared" si="53"/>
        <v/>
      </c>
      <c r="AD786" s="108"/>
    </row>
    <row r="787" spans="24:30">
      <c r="X787" s="57" t="s">
        <v>202</v>
      </c>
      <c r="Y787" s="62">
        <v>223</v>
      </c>
      <c r="Z787" s="109"/>
      <c r="AC787" s="105" t="str">
        <f t="shared" ref="AC787:AC850" si="54">IFERROR(VLOOKUP(AB787,Z:AA,2,FALSE),"")</f>
        <v/>
      </c>
      <c r="AD787" s="108"/>
    </row>
    <row r="788" spans="24:30">
      <c r="X788" s="57" t="s">
        <v>5802</v>
      </c>
      <c r="Y788" s="62">
        <v>223</v>
      </c>
      <c r="Z788" s="109"/>
      <c r="AC788" s="105" t="str">
        <f t="shared" si="54"/>
        <v/>
      </c>
      <c r="AD788" s="108"/>
    </row>
    <row r="789" spans="24:30">
      <c r="X789" s="57" t="s">
        <v>4570</v>
      </c>
      <c r="Y789" s="62">
        <v>223</v>
      </c>
      <c r="Z789" s="109"/>
      <c r="AC789" s="105" t="str">
        <f t="shared" si="54"/>
        <v/>
      </c>
      <c r="AD789" s="108"/>
    </row>
    <row r="790" spans="24:30">
      <c r="X790" s="57" t="s">
        <v>7613</v>
      </c>
      <c r="Y790" s="62">
        <v>223</v>
      </c>
      <c r="Z790" s="109"/>
      <c r="AC790" s="105" t="str">
        <f t="shared" si="54"/>
        <v/>
      </c>
      <c r="AD790" s="108"/>
    </row>
    <row r="791" spans="24:30">
      <c r="X791" s="57" t="s">
        <v>1057</v>
      </c>
      <c r="Y791" s="62">
        <v>1777</v>
      </c>
      <c r="Z791" s="109"/>
      <c r="AC791" s="105" t="str">
        <f t="shared" si="54"/>
        <v/>
      </c>
      <c r="AD791" s="108"/>
    </row>
    <row r="792" spans="24:30">
      <c r="X792" s="57" t="s">
        <v>1058</v>
      </c>
      <c r="Y792" s="62">
        <v>1777</v>
      </c>
      <c r="Z792" s="109"/>
      <c r="AC792" s="105" t="str">
        <f t="shared" si="54"/>
        <v/>
      </c>
      <c r="AD792" s="108"/>
    </row>
    <row r="793" spans="24:30">
      <c r="X793" s="57" t="s">
        <v>5803</v>
      </c>
      <c r="Y793" s="62">
        <v>1777</v>
      </c>
      <c r="Z793" s="109"/>
      <c r="AC793" s="105" t="str">
        <f t="shared" si="54"/>
        <v/>
      </c>
      <c r="AD793" s="108"/>
    </row>
    <row r="794" spans="24:30">
      <c r="X794" s="57" t="s">
        <v>4665</v>
      </c>
      <c r="Y794" s="62">
        <v>1777</v>
      </c>
      <c r="Z794" s="109"/>
      <c r="AC794" s="105" t="str">
        <f t="shared" si="54"/>
        <v/>
      </c>
      <c r="AD794" s="108"/>
    </row>
    <row r="795" spans="24:30">
      <c r="X795" s="57" t="s">
        <v>1060</v>
      </c>
      <c r="Y795" s="62">
        <v>1777</v>
      </c>
      <c r="Z795" s="109"/>
      <c r="AC795" s="105" t="str">
        <f t="shared" si="54"/>
        <v/>
      </c>
      <c r="AD795" s="108"/>
    </row>
    <row r="796" spans="24:30">
      <c r="X796" s="57" t="s">
        <v>467</v>
      </c>
      <c r="Y796" s="62">
        <v>1594</v>
      </c>
      <c r="Z796" s="109"/>
      <c r="AC796" s="105" t="str">
        <f t="shared" si="54"/>
        <v/>
      </c>
      <c r="AD796" s="108"/>
    </row>
    <row r="797" spans="24:30">
      <c r="X797" s="57" t="s">
        <v>468</v>
      </c>
      <c r="Y797" s="62">
        <v>1594</v>
      </c>
      <c r="Z797" s="109"/>
      <c r="AC797" s="105" t="str">
        <f t="shared" si="54"/>
        <v/>
      </c>
      <c r="AD797" s="108"/>
    </row>
    <row r="798" spans="24:30">
      <c r="X798" s="57" t="s">
        <v>5513</v>
      </c>
      <c r="Y798" s="62">
        <v>1594</v>
      </c>
      <c r="Z798" s="109"/>
      <c r="AC798" s="105" t="str">
        <f t="shared" si="54"/>
        <v/>
      </c>
      <c r="AD798" s="108"/>
    </row>
    <row r="799" spans="24:30">
      <c r="X799" s="57" t="s">
        <v>469</v>
      </c>
      <c r="Y799" s="62">
        <v>1594</v>
      </c>
      <c r="Z799" s="109"/>
      <c r="AC799" s="105" t="str">
        <f t="shared" si="54"/>
        <v/>
      </c>
      <c r="AD799" s="108"/>
    </row>
    <row r="800" spans="24:30">
      <c r="X800" s="57" t="s">
        <v>4666</v>
      </c>
      <c r="Y800" s="62">
        <v>1777</v>
      </c>
      <c r="Z800" s="109"/>
      <c r="AC800" s="105" t="str">
        <f t="shared" si="54"/>
        <v/>
      </c>
      <c r="AD800" s="108"/>
    </row>
    <row r="801" spans="24:30">
      <c r="X801" s="57" t="s">
        <v>1064</v>
      </c>
      <c r="Y801" s="62">
        <v>1777</v>
      </c>
      <c r="Z801" s="109"/>
      <c r="AC801" s="105" t="str">
        <f t="shared" si="54"/>
        <v/>
      </c>
      <c r="AD801" s="108"/>
    </row>
    <row r="802" spans="24:30">
      <c r="X802" s="57" t="s">
        <v>7614</v>
      </c>
      <c r="Y802" s="62">
        <v>1777</v>
      </c>
      <c r="Z802" s="109"/>
      <c r="AC802" s="105" t="str">
        <f t="shared" si="54"/>
        <v/>
      </c>
      <c r="AD802" s="108"/>
    </row>
    <row r="803" spans="24:30">
      <c r="X803" s="57" t="s">
        <v>7615</v>
      </c>
      <c r="Y803" s="62">
        <v>1777</v>
      </c>
      <c r="Z803" s="109"/>
      <c r="AC803" s="105" t="str">
        <f t="shared" si="54"/>
        <v/>
      </c>
      <c r="AD803" s="108"/>
    </row>
    <row r="804" spans="24:30">
      <c r="X804" s="57" t="s">
        <v>7616</v>
      </c>
      <c r="Y804" s="62">
        <v>1777</v>
      </c>
      <c r="Z804" s="109"/>
      <c r="AC804" s="105" t="str">
        <f t="shared" si="54"/>
        <v/>
      </c>
      <c r="AD804" s="108"/>
    </row>
    <row r="805" spans="24:30">
      <c r="X805" s="57" t="s">
        <v>7617</v>
      </c>
      <c r="Y805" s="62">
        <v>1777</v>
      </c>
      <c r="Z805" s="109"/>
      <c r="AC805" s="105" t="str">
        <f t="shared" si="54"/>
        <v/>
      </c>
      <c r="AD805" s="108"/>
    </row>
    <row r="806" spans="24:30">
      <c r="X806" s="57" t="s">
        <v>7618</v>
      </c>
      <c r="Y806" s="62">
        <v>1777</v>
      </c>
      <c r="Z806" s="109"/>
      <c r="AC806" s="105" t="str">
        <f t="shared" si="54"/>
        <v/>
      </c>
      <c r="AD806" s="108"/>
    </row>
    <row r="807" spans="24:30">
      <c r="X807" s="57" t="s">
        <v>7619</v>
      </c>
      <c r="Y807" s="62">
        <v>1777</v>
      </c>
      <c r="Z807" s="109"/>
      <c r="AC807" s="105" t="str">
        <f t="shared" si="54"/>
        <v/>
      </c>
      <c r="AD807" s="108"/>
    </row>
    <row r="808" spans="24:30">
      <c r="X808" s="57" t="s">
        <v>7620</v>
      </c>
      <c r="Y808" s="62">
        <v>1594</v>
      </c>
      <c r="Z808" s="109"/>
      <c r="AC808" s="105" t="str">
        <f t="shared" si="54"/>
        <v/>
      </c>
      <c r="AD808" s="108"/>
    </row>
    <row r="809" spans="24:30">
      <c r="X809" s="57" t="s">
        <v>7621</v>
      </c>
      <c r="Y809" s="62">
        <v>1594</v>
      </c>
      <c r="Z809" s="109"/>
      <c r="AC809" s="105" t="str">
        <f t="shared" si="54"/>
        <v/>
      </c>
      <c r="AD809" s="108"/>
    </row>
    <row r="810" spans="24:30">
      <c r="X810" s="57" t="s">
        <v>7622</v>
      </c>
      <c r="Y810" s="62">
        <v>1594</v>
      </c>
      <c r="Z810" s="109"/>
      <c r="AC810" s="105" t="str">
        <f t="shared" si="54"/>
        <v/>
      </c>
      <c r="AD810" s="108"/>
    </row>
    <row r="811" spans="24:30">
      <c r="X811" s="57" t="s">
        <v>7623</v>
      </c>
      <c r="Y811" s="62">
        <v>1594</v>
      </c>
      <c r="Z811" s="109"/>
      <c r="AC811" s="105" t="str">
        <f t="shared" si="54"/>
        <v/>
      </c>
      <c r="AD811" s="108"/>
    </row>
    <row r="812" spans="24:30">
      <c r="X812" s="57" t="s">
        <v>7624</v>
      </c>
      <c r="Y812" s="62">
        <v>1777</v>
      </c>
      <c r="Z812" s="109"/>
      <c r="AC812" s="105" t="str">
        <f t="shared" si="54"/>
        <v/>
      </c>
      <c r="AD812" s="108"/>
    </row>
    <row r="813" spans="24:30">
      <c r="X813" s="57" t="s">
        <v>7625</v>
      </c>
      <c r="Y813" s="62">
        <v>1777</v>
      </c>
      <c r="Z813" s="109"/>
      <c r="AC813" s="105" t="str">
        <f t="shared" si="54"/>
        <v/>
      </c>
      <c r="AD813" s="108"/>
    </row>
    <row r="814" spans="24:30">
      <c r="X814" s="57" t="s">
        <v>1065</v>
      </c>
      <c r="Y814" s="62">
        <v>1838</v>
      </c>
      <c r="Z814" s="109"/>
      <c r="AC814" s="105" t="str">
        <f t="shared" si="54"/>
        <v/>
      </c>
      <c r="AD814" s="108"/>
    </row>
    <row r="815" spans="24:30">
      <c r="X815" s="57" t="s">
        <v>1066</v>
      </c>
      <c r="Y815" s="62">
        <v>1838</v>
      </c>
      <c r="Z815" s="109"/>
      <c r="AC815" s="105" t="str">
        <f t="shared" si="54"/>
        <v/>
      </c>
      <c r="AD815" s="108"/>
    </row>
    <row r="816" spans="24:30">
      <c r="X816" s="57" t="s">
        <v>5804</v>
      </c>
      <c r="Y816" s="62">
        <v>1838</v>
      </c>
      <c r="Z816" s="109"/>
      <c r="AC816" s="105" t="str">
        <f t="shared" si="54"/>
        <v/>
      </c>
      <c r="AD816" s="108"/>
    </row>
    <row r="817" spans="24:30">
      <c r="X817" s="57" t="s">
        <v>4667</v>
      </c>
      <c r="Y817" s="62">
        <v>1838</v>
      </c>
      <c r="Z817" s="109"/>
      <c r="AC817" s="105" t="str">
        <f t="shared" si="54"/>
        <v/>
      </c>
      <c r="AD817" s="108"/>
    </row>
    <row r="818" spans="24:30">
      <c r="X818" s="57" t="s">
        <v>1068</v>
      </c>
      <c r="Y818" s="62">
        <v>1838</v>
      </c>
      <c r="Z818" s="109"/>
      <c r="AC818" s="105" t="str">
        <f t="shared" si="54"/>
        <v/>
      </c>
      <c r="AD818" s="108"/>
    </row>
    <row r="819" spans="24:30">
      <c r="X819" s="57" t="s">
        <v>470</v>
      </c>
      <c r="Y819" s="62">
        <v>1643</v>
      </c>
      <c r="Z819" s="109"/>
      <c r="AC819" s="105" t="str">
        <f t="shared" si="54"/>
        <v/>
      </c>
      <c r="AD819" s="108"/>
    </row>
    <row r="820" spans="24:30">
      <c r="X820" s="57" t="s">
        <v>471</v>
      </c>
      <c r="Y820" s="62">
        <v>1643</v>
      </c>
      <c r="Z820" s="109"/>
      <c r="AC820" s="105" t="str">
        <f t="shared" si="54"/>
        <v/>
      </c>
      <c r="AD820" s="108"/>
    </row>
    <row r="821" spans="24:30">
      <c r="X821" s="57" t="s">
        <v>5514</v>
      </c>
      <c r="Y821" s="62">
        <v>1643</v>
      </c>
      <c r="Z821" s="109"/>
      <c r="AC821" s="105" t="str">
        <f t="shared" si="54"/>
        <v/>
      </c>
      <c r="AD821" s="108"/>
    </row>
    <row r="822" spans="24:30">
      <c r="X822" s="57" t="s">
        <v>472</v>
      </c>
      <c r="Y822" s="62">
        <v>1643</v>
      </c>
      <c r="Z822" s="109"/>
      <c r="AC822" s="105" t="str">
        <f t="shared" si="54"/>
        <v/>
      </c>
      <c r="AD822" s="108"/>
    </row>
    <row r="823" spans="24:30">
      <c r="X823" s="57" t="s">
        <v>4668</v>
      </c>
      <c r="Y823" s="62">
        <v>1838</v>
      </c>
      <c r="Z823" s="109"/>
      <c r="AC823" s="105" t="str">
        <f t="shared" si="54"/>
        <v/>
      </c>
      <c r="AD823" s="108"/>
    </row>
    <row r="824" spans="24:30">
      <c r="X824" s="57" t="s">
        <v>1072</v>
      </c>
      <c r="Y824" s="62">
        <v>1838</v>
      </c>
      <c r="Z824" s="109"/>
      <c r="AC824" s="105" t="str">
        <f t="shared" si="54"/>
        <v/>
      </c>
      <c r="AD824" s="108"/>
    </row>
    <row r="825" spans="24:30">
      <c r="X825" s="57" t="s">
        <v>7626</v>
      </c>
      <c r="Y825" s="62">
        <v>1838</v>
      </c>
      <c r="Z825" s="109"/>
      <c r="AC825" s="105" t="str">
        <f t="shared" si="54"/>
        <v/>
      </c>
      <c r="AD825" s="108"/>
    </row>
    <row r="826" spans="24:30">
      <c r="X826" s="57" t="s">
        <v>7627</v>
      </c>
      <c r="Y826" s="62">
        <v>1838</v>
      </c>
      <c r="Z826" s="109"/>
      <c r="AC826" s="105" t="str">
        <f t="shared" si="54"/>
        <v/>
      </c>
      <c r="AD826" s="108"/>
    </row>
    <row r="827" spans="24:30">
      <c r="X827" s="57" t="s">
        <v>7628</v>
      </c>
      <c r="Y827" s="62">
        <v>1838</v>
      </c>
      <c r="Z827" s="109"/>
      <c r="AC827" s="105" t="str">
        <f t="shared" si="54"/>
        <v/>
      </c>
      <c r="AD827" s="108"/>
    </row>
    <row r="828" spans="24:30">
      <c r="X828" s="57" t="s">
        <v>7629</v>
      </c>
      <c r="Y828" s="62">
        <v>1838</v>
      </c>
      <c r="Z828" s="109"/>
      <c r="AC828" s="105" t="str">
        <f t="shared" si="54"/>
        <v/>
      </c>
      <c r="AD828" s="108"/>
    </row>
    <row r="829" spans="24:30">
      <c r="X829" s="57" t="s">
        <v>7630</v>
      </c>
      <c r="Y829" s="62">
        <v>1838</v>
      </c>
      <c r="Z829" s="109"/>
      <c r="AC829" s="105" t="str">
        <f t="shared" si="54"/>
        <v/>
      </c>
      <c r="AD829" s="108"/>
    </row>
    <row r="830" spans="24:30">
      <c r="X830" s="57" t="s">
        <v>7631</v>
      </c>
      <c r="Y830" s="62">
        <v>1838</v>
      </c>
      <c r="Z830" s="109"/>
      <c r="AC830" s="105" t="str">
        <f t="shared" si="54"/>
        <v/>
      </c>
      <c r="AD830" s="108"/>
    </row>
    <row r="831" spans="24:30">
      <c r="X831" s="57" t="s">
        <v>7632</v>
      </c>
      <c r="Y831" s="62">
        <v>1643</v>
      </c>
      <c r="Z831" s="109"/>
      <c r="AC831" s="105" t="str">
        <f t="shared" si="54"/>
        <v/>
      </c>
      <c r="AD831" s="108"/>
    </row>
    <row r="832" spans="24:30">
      <c r="X832" s="57" t="s">
        <v>7633</v>
      </c>
      <c r="Y832" s="62">
        <v>1643</v>
      </c>
      <c r="Z832" s="109"/>
      <c r="AC832" s="105" t="str">
        <f t="shared" si="54"/>
        <v/>
      </c>
      <c r="AD832" s="108"/>
    </row>
    <row r="833" spans="24:30">
      <c r="X833" s="57" t="s">
        <v>7634</v>
      </c>
      <c r="Y833" s="62">
        <v>1643</v>
      </c>
      <c r="Z833" s="109"/>
      <c r="AC833" s="105" t="str">
        <f t="shared" si="54"/>
        <v/>
      </c>
      <c r="AD833" s="108"/>
    </row>
    <row r="834" spans="24:30">
      <c r="X834" s="57" t="s">
        <v>7635</v>
      </c>
      <c r="Y834" s="62">
        <v>1643</v>
      </c>
      <c r="Z834" s="109"/>
      <c r="AC834" s="105" t="str">
        <f t="shared" si="54"/>
        <v/>
      </c>
      <c r="AD834" s="108"/>
    </row>
    <row r="835" spans="24:30">
      <c r="X835" s="57" t="s">
        <v>7636</v>
      </c>
      <c r="Y835" s="62">
        <v>1838</v>
      </c>
      <c r="Z835" s="109"/>
      <c r="AC835" s="105" t="str">
        <f t="shared" si="54"/>
        <v/>
      </c>
      <c r="AD835" s="108"/>
    </row>
    <row r="836" spans="24:30">
      <c r="X836" s="57" t="s">
        <v>7637</v>
      </c>
      <c r="Y836" s="62">
        <v>1838</v>
      </c>
      <c r="Z836" s="109"/>
      <c r="AC836" s="105" t="str">
        <f t="shared" si="54"/>
        <v/>
      </c>
      <c r="AD836" s="108"/>
    </row>
    <row r="837" spans="24:30">
      <c r="X837" s="57" t="s">
        <v>1073</v>
      </c>
      <c r="Y837" s="62">
        <v>1898</v>
      </c>
      <c r="Z837" s="109"/>
      <c r="AC837" s="105" t="str">
        <f t="shared" si="54"/>
        <v/>
      </c>
      <c r="AD837" s="108"/>
    </row>
    <row r="838" spans="24:30">
      <c r="X838" s="57" t="s">
        <v>1074</v>
      </c>
      <c r="Y838" s="62">
        <v>1898</v>
      </c>
      <c r="Z838" s="109"/>
      <c r="AC838" s="105" t="str">
        <f t="shared" si="54"/>
        <v/>
      </c>
      <c r="AD838" s="108"/>
    </row>
    <row r="839" spans="24:30">
      <c r="X839" s="57" t="s">
        <v>5805</v>
      </c>
      <c r="Y839" s="62">
        <v>1898</v>
      </c>
      <c r="Z839" s="109"/>
      <c r="AC839" s="105" t="str">
        <f t="shared" si="54"/>
        <v/>
      </c>
      <c r="AD839" s="108"/>
    </row>
    <row r="840" spans="24:30">
      <c r="X840" s="57" t="s">
        <v>4669</v>
      </c>
      <c r="Y840" s="62">
        <v>1898</v>
      </c>
      <c r="Z840" s="109"/>
      <c r="AC840" s="105" t="str">
        <f t="shared" si="54"/>
        <v/>
      </c>
      <c r="AD840" s="108"/>
    </row>
    <row r="841" spans="24:30">
      <c r="X841" s="57" t="s">
        <v>1076</v>
      </c>
      <c r="Y841" s="62">
        <v>1898</v>
      </c>
      <c r="Z841" s="109"/>
      <c r="AC841" s="105" t="str">
        <f t="shared" si="54"/>
        <v/>
      </c>
      <c r="AD841" s="108"/>
    </row>
    <row r="842" spans="24:30">
      <c r="X842" s="57" t="s">
        <v>473</v>
      </c>
      <c r="Y842" s="62">
        <v>1678</v>
      </c>
      <c r="Z842" s="109"/>
      <c r="AC842" s="105" t="str">
        <f t="shared" si="54"/>
        <v/>
      </c>
      <c r="AD842" s="108"/>
    </row>
    <row r="843" spans="24:30">
      <c r="X843" s="57" t="s">
        <v>474</v>
      </c>
      <c r="Y843" s="62">
        <v>1678</v>
      </c>
      <c r="Z843" s="109"/>
      <c r="AC843" s="105" t="str">
        <f t="shared" si="54"/>
        <v/>
      </c>
      <c r="AD843" s="108"/>
    </row>
    <row r="844" spans="24:30">
      <c r="X844" s="57" t="s">
        <v>5515</v>
      </c>
      <c r="Y844" s="62">
        <v>1678</v>
      </c>
      <c r="Z844" s="109"/>
      <c r="AC844" s="105" t="str">
        <f t="shared" si="54"/>
        <v/>
      </c>
      <c r="AD844" s="108"/>
    </row>
    <row r="845" spans="24:30">
      <c r="X845" s="57" t="s">
        <v>475</v>
      </c>
      <c r="Y845" s="62">
        <v>1678</v>
      </c>
      <c r="Z845" s="109"/>
      <c r="AC845" s="105" t="str">
        <f t="shared" si="54"/>
        <v/>
      </c>
      <c r="AD845" s="108"/>
    </row>
    <row r="846" spans="24:30">
      <c r="X846" s="57" t="s">
        <v>4670</v>
      </c>
      <c r="Y846" s="62">
        <v>1898</v>
      </c>
      <c r="Z846" s="109"/>
      <c r="AC846" s="105" t="str">
        <f t="shared" si="54"/>
        <v/>
      </c>
      <c r="AD846" s="108"/>
    </row>
    <row r="847" spans="24:30">
      <c r="X847" s="57" t="s">
        <v>1080</v>
      </c>
      <c r="Y847" s="62">
        <v>1898</v>
      </c>
      <c r="Z847" s="109"/>
      <c r="AC847" s="105" t="str">
        <f t="shared" si="54"/>
        <v/>
      </c>
      <c r="AD847" s="108"/>
    </row>
    <row r="848" spans="24:30">
      <c r="X848" s="57" t="s">
        <v>7638</v>
      </c>
      <c r="Y848" s="62">
        <v>1898</v>
      </c>
      <c r="Z848" s="109"/>
      <c r="AC848" s="105" t="str">
        <f t="shared" si="54"/>
        <v/>
      </c>
      <c r="AD848" s="108"/>
    </row>
    <row r="849" spans="24:30">
      <c r="X849" s="57" t="s">
        <v>7639</v>
      </c>
      <c r="Y849" s="62">
        <v>1898</v>
      </c>
      <c r="Z849" s="109"/>
      <c r="AC849" s="105" t="str">
        <f t="shared" si="54"/>
        <v/>
      </c>
      <c r="AD849" s="108"/>
    </row>
    <row r="850" spans="24:30">
      <c r="X850" s="57" t="s">
        <v>7640</v>
      </c>
      <c r="Y850" s="62">
        <v>1898</v>
      </c>
      <c r="Z850" s="109"/>
      <c r="AC850" s="105" t="str">
        <f t="shared" si="54"/>
        <v/>
      </c>
      <c r="AD850" s="108"/>
    </row>
    <row r="851" spans="24:30">
      <c r="X851" s="57" t="s">
        <v>7641</v>
      </c>
      <c r="Y851" s="62">
        <v>1898</v>
      </c>
      <c r="Z851" s="109"/>
      <c r="AC851" s="105" t="str">
        <f t="shared" ref="AC851:AC914" si="55">IFERROR(VLOOKUP(AB851,Z:AA,2,FALSE),"")</f>
        <v/>
      </c>
      <c r="AD851" s="108"/>
    </row>
    <row r="852" spans="24:30">
      <c r="X852" s="57" t="s">
        <v>7642</v>
      </c>
      <c r="Y852" s="62">
        <v>1898</v>
      </c>
      <c r="Z852" s="109"/>
      <c r="AC852" s="105" t="str">
        <f t="shared" si="55"/>
        <v/>
      </c>
      <c r="AD852" s="108"/>
    </row>
    <row r="853" spans="24:30">
      <c r="X853" s="57" t="s">
        <v>7643</v>
      </c>
      <c r="Y853" s="62">
        <v>1898</v>
      </c>
      <c r="Z853" s="109"/>
      <c r="AC853" s="105" t="str">
        <f t="shared" si="55"/>
        <v/>
      </c>
      <c r="AD853" s="108"/>
    </row>
    <row r="854" spans="24:30">
      <c r="X854" s="57" t="s">
        <v>7644</v>
      </c>
      <c r="Y854" s="62">
        <v>1678</v>
      </c>
      <c r="Z854" s="109"/>
      <c r="AC854" s="105" t="str">
        <f t="shared" si="55"/>
        <v/>
      </c>
      <c r="AD854" s="108"/>
    </row>
    <row r="855" spans="24:30">
      <c r="X855" s="57" t="s">
        <v>7645</v>
      </c>
      <c r="Y855" s="62">
        <v>1678</v>
      </c>
      <c r="Z855" s="109"/>
      <c r="AC855" s="105" t="str">
        <f t="shared" si="55"/>
        <v/>
      </c>
      <c r="AD855" s="108"/>
    </row>
    <row r="856" spans="24:30">
      <c r="X856" s="57" t="s">
        <v>7646</v>
      </c>
      <c r="Y856" s="62">
        <v>1678</v>
      </c>
      <c r="Z856" s="109"/>
      <c r="AC856" s="105" t="str">
        <f t="shared" si="55"/>
        <v/>
      </c>
      <c r="AD856" s="108"/>
    </row>
    <row r="857" spans="24:30">
      <c r="X857" s="57" t="s">
        <v>7647</v>
      </c>
      <c r="Y857" s="62">
        <v>1678</v>
      </c>
      <c r="Z857" s="109"/>
      <c r="AC857" s="105" t="str">
        <f t="shared" si="55"/>
        <v/>
      </c>
      <c r="AD857" s="108"/>
    </row>
    <row r="858" spans="24:30">
      <c r="X858" s="57" t="s">
        <v>7648</v>
      </c>
      <c r="Y858" s="62">
        <v>1898</v>
      </c>
      <c r="Z858" s="109"/>
      <c r="AC858" s="105" t="str">
        <f t="shared" si="55"/>
        <v/>
      </c>
      <c r="AD858" s="108"/>
    </row>
    <row r="859" spans="24:30">
      <c r="X859" s="57" t="s">
        <v>7649</v>
      </c>
      <c r="Y859" s="62">
        <v>1898</v>
      </c>
      <c r="Z859" s="109"/>
      <c r="AC859" s="105" t="str">
        <f t="shared" si="55"/>
        <v/>
      </c>
      <c r="AD859" s="108"/>
    </row>
    <row r="860" spans="24:30">
      <c r="X860" s="57" t="s">
        <v>1081</v>
      </c>
      <c r="Y860" s="62">
        <v>184</v>
      </c>
      <c r="Z860" s="109"/>
      <c r="AC860" s="105" t="str">
        <f t="shared" si="55"/>
        <v/>
      </c>
      <c r="AD860" s="108"/>
    </row>
    <row r="861" spans="24:30">
      <c r="X861" s="57" t="s">
        <v>1082</v>
      </c>
      <c r="Y861" s="62">
        <v>184</v>
      </c>
      <c r="Z861" s="109"/>
      <c r="AC861" s="105" t="str">
        <f t="shared" si="55"/>
        <v/>
      </c>
      <c r="AD861" s="108"/>
    </row>
    <row r="862" spans="24:30">
      <c r="X862" s="57" t="s">
        <v>1083</v>
      </c>
      <c r="Y862" s="62">
        <v>184</v>
      </c>
      <c r="Z862" s="109"/>
      <c r="AC862" s="105" t="str">
        <f t="shared" si="55"/>
        <v/>
      </c>
      <c r="AD862" s="108"/>
    </row>
    <row r="863" spans="24:30">
      <c r="X863" s="57" t="s">
        <v>5806</v>
      </c>
      <c r="Y863" s="62">
        <v>184</v>
      </c>
      <c r="Z863" s="109"/>
      <c r="AC863" s="105" t="str">
        <f t="shared" si="55"/>
        <v/>
      </c>
      <c r="AD863" s="108"/>
    </row>
    <row r="864" spans="24:30">
      <c r="X864" s="57" t="s">
        <v>4571</v>
      </c>
      <c r="Y864" s="62">
        <v>184</v>
      </c>
      <c r="Z864" s="109"/>
      <c r="AC864" s="105" t="str">
        <f t="shared" si="55"/>
        <v/>
      </c>
      <c r="AD864" s="108"/>
    </row>
    <row r="865" spans="24:30">
      <c r="X865" s="57" t="s">
        <v>7650</v>
      </c>
      <c r="Y865" s="62">
        <v>184</v>
      </c>
      <c r="Z865" s="109"/>
      <c r="AC865" s="105" t="str">
        <f t="shared" si="55"/>
        <v/>
      </c>
      <c r="AD865" s="108"/>
    </row>
    <row r="866" spans="24:30">
      <c r="X866" s="57" t="s">
        <v>7651</v>
      </c>
      <c r="Y866" s="62">
        <v>700</v>
      </c>
      <c r="Z866" s="109"/>
      <c r="AC866" s="105" t="str">
        <f t="shared" si="55"/>
        <v/>
      </c>
      <c r="AD866" s="108"/>
    </row>
    <row r="867" spans="24:30">
      <c r="X867" s="57" t="s">
        <v>7652</v>
      </c>
      <c r="Y867" s="62">
        <v>700</v>
      </c>
      <c r="Z867" s="109"/>
      <c r="AC867" s="105" t="str">
        <f t="shared" si="55"/>
        <v/>
      </c>
      <c r="AD867" s="108"/>
    </row>
    <row r="868" spans="24:30">
      <c r="X868" s="57" t="s">
        <v>7653</v>
      </c>
      <c r="Y868" s="62">
        <v>700</v>
      </c>
      <c r="Z868" s="109"/>
      <c r="AC868" s="105" t="str">
        <f t="shared" si="55"/>
        <v/>
      </c>
      <c r="AD868" s="108"/>
    </row>
    <row r="869" spans="24:30">
      <c r="X869" s="57" t="s">
        <v>7654</v>
      </c>
      <c r="Y869" s="62">
        <v>700</v>
      </c>
      <c r="Z869" s="109"/>
      <c r="AC869" s="105" t="str">
        <f t="shared" si="55"/>
        <v/>
      </c>
      <c r="AD869" s="108"/>
    </row>
    <row r="870" spans="24:30">
      <c r="X870" s="57" t="s">
        <v>7655</v>
      </c>
      <c r="Y870" s="62">
        <v>700</v>
      </c>
      <c r="Z870" s="109"/>
      <c r="AC870" s="105" t="str">
        <f t="shared" si="55"/>
        <v/>
      </c>
      <c r="AD870" s="108"/>
    </row>
    <row r="871" spans="24:30">
      <c r="X871" s="57" t="s">
        <v>7656</v>
      </c>
      <c r="Y871" s="62">
        <v>700</v>
      </c>
      <c r="Z871" s="109"/>
      <c r="AC871" s="105" t="str">
        <f t="shared" si="55"/>
        <v/>
      </c>
      <c r="AD871" s="108"/>
    </row>
    <row r="872" spans="24:30">
      <c r="X872" s="57" t="s">
        <v>7657</v>
      </c>
      <c r="Y872" s="62">
        <v>600</v>
      </c>
      <c r="Z872" s="109"/>
      <c r="AC872" s="105" t="str">
        <f t="shared" si="55"/>
        <v/>
      </c>
      <c r="AD872" s="108"/>
    </row>
    <row r="873" spans="24:30">
      <c r="X873" s="57" t="s">
        <v>7658</v>
      </c>
      <c r="Y873" s="62">
        <v>600</v>
      </c>
      <c r="Z873" s="109"/>
      <c r="AC873" s="105" t="str">
        <f t="shared" si="55"/>
        <v/>
      </c>
      <c r="AD873" s="108"/>
    </row>
    <row r="874" spans="24:30">
      <c r="X874" s="57" t="s">
        <v>7659</v>
      </c>
      <c r="Y874" s="62">
        <v>600</v>
      </c>
      <c r="Z874" s="109"/>
      <c r="AC874" s="105" t="str">
        <f t="shared" si="55"/>
        <v/>
      </c>
      <c r="AD874" s="108"/>
    </row>
    <row r="875" spans="24:30">
      <c r="X875" s="57" t="s">
        <v>7660</v>
      </c>
      <c r="Y875" s="62">
        <v>600</v>
      </c>
      <c r="Z875" s="109"/>
      <c r="AC875" s="105" t="str">
        <f t="shared" si="55"/>
        <v/>
      </c>
      <c r="AD875" s="108"/>
    </row>
    <row r="876" spans="24:30">
      <c r="X876" s="57" t="s">
        <v>7661</v>
      </c>
      <c r="Y876" s="62">
        <v>700</v>
      </c>
      <c r="Z876" s="109"/>
      <c r="AC876" s="105" t="str">
        <f t="shared" si="55"/>
        <v/>
      </c>
      <c r="AD876" s="108"/>
    </row>
    <row r="877" spans="24:30">
      <c r="X877" s="57" t="s">
        <v>7662</v>
      </c>
      <c r="Y877" s="62">
        <v>700</v>
      </c>
      <c r="Z877" s="109"/>
      <c r="AC877" s="105" t="str">
        <f t="shared" si="55"/>
        <v/>
      </c>
      <c r="AD877" s="108"/>
    </row>
    <row r="878" spans="24:30">
      <c r="X878" s="57" t="s">
        <v>204</v>
      </c>
      <c r="Y878" s="62">
        <v>340</v>
      </c>
      <c r="Z878" s="109"/>
      <c r="AC878" s="105" t="str">
        <f t="shared" si="55"/>
        <v/>
      </c>
      <c r="AD878" s="108"/>
    </row>
    <row r="879" spans="24:30">
      <c r="X879" s="57" t="s">
        <v>205</v>
      </c>
      <c r="Y879" s="62">
        <v>340</v>
      </c>
      <c r="Z879" s="109"/>
      <c r="AC879" s="105" t="str">
        <f t="shared" si="55"/>
        <v/>
      </c>
      <c r="AD879" s="108"/>
    </row>
    <row r="880" spans="24:30">
      <c r="X880" s="57" t="s">
        <v>206</v>
      </c>
      <c r="Y880" s="62">
        <v>340</v>
      </c>
      <c r="Z880" s="109"/>
      <c r="AC880" s="105" t="str">
        <f t="shared" si="55"/>
        <v/>
      </c>
      <c r="AD880" s="108"/>
    </row>
    <row r="881" spans="24:30">
      <c r="X881" s="57" t="s">
        <v>5807</v>
      </c>
      <c r="Y881" s="62">
        <v>340</v>
      </c>
      <c r="Z881" s="109"/>
      <c r="AC881" s="105" t="str">
        <f t="shared" si="55"/>
        <v/>
      </c>
      <c r="AD881" s="108"/>
    </row>
    <row r="882" spans="24:30">
      <c r="X882" s="57" t="s">
        <v>4572</v>
      </c>
      <c r="Y882" s="62">
        <v>340</v>
      </c>
      <c r="Z882" s="109"/>
      <c r="AC882" s="105" t="str">
        <f t="shared" si="55"/>
        <v/>
      </c>
      <c r="AD882" s="108"/>
    </row>
    <row r="883" spans="24:30">
      <c r="X883" s="57" t="s">
        <v>7663</v>
      </c>
      <c r="Y883" s="62">
        <v>340</v>
      </c>
      <c r="Z883" s="109"/>
      <c r="AC883" s="105" t="str">
        <f t="shared" si="55"/>
        <v/>
      </c>
      <c r="AD883" s="108"/>
    </row>
    <row r="884" spans="24:30">
      <c r="X884" s="57" t="s">
        <v>208</v>
      </c>
      <c r="Y884" s="62">
        <v>255</v>
      </c>
      <c r="Z884" s="109"/>
      <c r="AC884" s="105" t="str">
        <f t="shared" si="55"/>
        <v/>
      </c>
      <c r="AD884" s="108"/>
    </row>
    <row r="885" spans="24:30">
      <c r="X885" s="57" t="s">
        <v>209</v>
      </c>
      <c r="Y885" s="62">
        <v>255</v>
      </c>
      <c r="Z885" s="109"/>
      <c r="AC885" s="105" t="str">
        <f t="shared" si="55"/>
        <v/>
      </c>
      <c r="AD885" s="108"/>
    </row>
    <row r="886" spans="24:30">
      <c r="X886" s="57" t="s">
        <v>210</v>
      </c>
      <c r="Y886" s="62">
        <v>255</v>
      </c>
      <c r="Z886" s="109"/>
      <c r="AC886" s="105" t="str">
        <f t="shared" si="55"/>
        <v/>
      </c>
      <c r="AD886" s="108"/>
    </row>
    <row r="887" spans="24:30">
      <c r="X887" s="57" t="s">
        <v>5808</v>
      </c>
      <c r="Y887" s="62">
        <v>255</v>
      </c>
      <c r="Z887" s="109"/>
      <c r="AC887" s="105" t="str">
        <f t="shared" si="55"/>
        <v/>
      </c>
      <c r="AD887" s="108"/>
    </row>
    <row r="888" spans="24:30">
      <c r="X888" s="57" t="s">
        <v>4573</v>
      </c>
      <c r="Y888" s="62">
        <v>255</v>
      </c>
      <c r="Z888" s="109"/>
      <c r="AC888" s="105" t="str">
        <f t="shared" si="55"/>
        <v/>
      </c>
      <c r="AD888" s="108"/>
    </row>
    <row r="889" spans="24:30">
      <c r="X889" s="57" t="s">
        <v>7664</v>
      </c>
      <c r="Y889" s="62">
        <v>255</v>
      </c>
      <c r="Z889" s="109"/>
      <c r="AC889" s="105" t="str">
        <f t="shared" si="55"/>
        <v/>
      </c>
      <c r="AD889" s="108"/>
    </row>
    <row r="890" spans="24:30">
      <c r="X890" s="57" t="s">
        <v>7665</v>
      </c>
      <c r="Y890" s="62">
        <v>268</v>
      </c>
      <c r="Z890" s="109"/>
      <c r="AC890" s="105" t="str">
        <f t="shared" si="55"/>
        <v/>
      </c>
      <c r="AD890" s="108"/>
    </row>
    <row r="891" spans="24:30">
      <c r="X891" s="57" t="s">
        <v>7666</v>
      </c>
      <c r="Y891" s="62">
        <v>268</v>
      </c>
      <c r="Z891" s="109"/>
      <c r="AC891" s="105" t="str">
        <f t="shared" si="55"/>
        <v/>
      </c>
      <c r="AD891" s="108"/>
    </row>
    <row r="892" spans="24:30">
      <c r="X892" s="57" t="s">
        <v>212</v>
      </c>
      <c r="Y892" s="62">
        <v>420</v>
      </c>
      <c r="Z892" s="109"/>
      <c r="AC892" s="105" t="str">
        <f t="shared" si="55"/>
        <v/>
      </c>
      <c r="AD892" s="108"/>
    </row>
    <row r="893" spans="24:30">
      <c r="X893" s="57" t="s">
        <v>213</v>
      </c>
      <c r="Y893" s="62">
        <v>420</v>
      </c>
      <c r="Z893" s="109"/>
      <c r="AC893" s="105" t="str">
        <f t="shared" si="55"/>
        <v/>
      </c>
      <c r="AD893" s="108"/>
    </row>
    <row r="894" spans="24:30">
      <c r="X894" s="57" t="s">
        <v>214</v>
      </c>
      <c r="Y894" s="62">
        <v>420</v>
      </c>
      <c r="Z894" s="109"/>
      <c r="AC894" s="105" t="str">
        <f t="shared" si="55"/>
        <v/>
      </c>
      <c r="AD894" s="108"/>
    </row>
    <row r="895" spans="24:30">
      <c r="X895" s="57" t="s">
        <v>5809</v>
      </c>
      <c r="Y895" s="62">
        <v>420</v>
      </c>
      <c r="Z895" s="109"/>
      <c r="AC895" s="105" t="str">
        <f t="shared" si="55"/>
        <v/>
      </c>
      <c r="AD895" s="108"/>
    </row>
    <row r="896" spans="24:30">
      <c r="X896" s="57" t="s">
        <v>4574</v>
      </c>
      <c r="Y896" s="62">
        <v>420</v>
      </c>
      <c r="Z896" s="109"/>
      <c r="AC896" s="105" t="str">
        <f t="shared" si="55"/>
        <v/>
      </c>
      <c r="AD896" s="108"/>
    </row>
    <row r="897" spans="24:30">
      <c r="X897" s="57" t="s">
        <v>7667</v>
      </c>
      <c r="Y897" s="62">
        <v>420</v>
      </c>
      <c r="Z897" s="109"/>
      <c r="AC897" s="105" t="str">
        <f t="shared" si="55"/>
        <v/>
      </c>
      <c r="AD897" s="108"/>
    </row>
    <row r="898" spans="24:30">
      <c r="X898" s="57" t="s">
        <v>216</v>
      </c>
      <c r="Y898" s="62">
        <v>225</v>
      </c>
      <c r="Z898" s="109"/>
      <c r="AC898" s="105" t="str">
        <f t="shared" si="55"/>
        <v/>
      </c>
      <c r="AD898" s="108"/>
    </row>
    <row r="899" spans="24:30">
      <c r="X899" s="57" t="s">
        <v>217</v>
      </c>
      <c r="Y899" s="62">
        <v>225</v>
      </c>
      <c r="Z899" s="109"/>
      <c r="AC899" s="105" t="str">
        <f t="shared" si="55"/>
        <v/>
      </c>
      <c r="AD899" s="108"/>
    </row>
    <row r="900" spans="24:30">
      <c r="X900" s="57" t="s">
        <v>218</v>
      </c>
      <c r="Y900" s="62">
        <v>225</v>
      </c>
      <c r="Z900" s="109"/>
      <c r="AC900" s="105" t="str">
        <f t="shared" si="55"/>
        <v/>
      </c>
      <c r="AD900" s="108"/>
    </row>
    <row r="901" spans="24:30">
      <c r="X901" s="57" t="s">
        <v>5810</v>
      </c>
      <c r="Y901" s="62">
        <v>225</v>
      </c>
      <c r="Z901" s="109"/>
      <c r="AC901" s="105" t="str">
        <f t="shared" si="55"/>
        <v/>
      </c>
      <c r="AD901" s="108"/>
    </row>
    <row r="902" spans="24:30">
      <c r="X902" s="57" t="s">
        <v>4575</v>
      </c>
      <c r="Y902" s="62">
        <v>225</v>
      </c>
      <c r="Z902" s="109"/>
      <c r="AC902" s="105" t="str">
        <f t="shared" si="55"/>
        <v/>
      </c>
      <c r="AD902" s="108"/>
    </row>
    <row r="903" spans="24:30">
      <c r="X903" s="57" t="s">
        <v>7668</v>
      </c>
      <c r="Y903" s="62">
        <v>225</v>
      </c>
      <c r="Z903" s="109"/>
      <c r="AC903" s="105" t="str">
        <f t="shared" si="55"/>
        <v/>
      </c>
      <c r="AD903" s="108"/>
    </row>
    <row r="904" spans="24:30">
      <c r="X904" s="57" t="s">
        <v>220</v>
      </c>
      <c r="Y904" s="62">
        <v>286</v>
      </c>
      <c r="Z904" s="109"/>
      <c r="AC904" s="105" t="str">
        <f t="shared" si="55"/>
        <v/>
      </c>
      <c r="AD904" s="108"/>
    </row>
    <row r="905" spans="24:30">
      <c r="X905" s="57" t="s">
        <v>221</v>
      </c>
      <c r="Y905" s="62">
        <v>286</v>
      </c>
      <c r="Z905" s="109"/>
      <c r="AC905" s="105" t="str">
        <f t="shared" si="55"/>
        <v/>
      </c>
      <c r="AD905" s="108"/>
    </row>
    <row r="906" spans="24:30">
      <c r="X906" s="57" t="s">
        <v>222</v>
      </c>
      <c r="Y906" s="62">
        <v>286</v>
      </c>
      <c r="Z906" s="109"/>
      <c r="AC906" s="105" t="str">
        <f t="shared" si="55"/>
        <v/>
      </c>
      <c r="AD906" s="108"/>
    </row>
    <row r="907" spans="24:30">
      <c r="X907" s="57" t="s">
        <v>5811</v>
      </c>
      <c r="Y907" s="62">
        <v>286</v>
      </c>
      <c r="Z907" s="109"/>
      <c r="AC907" s="105" t="str">
        <f t="shared" si="55"/>
        <v/>
      </c>
      <c r="AD907" s="108"/>
    </row>
    <row r="908" spans="24:30">
      <c r="X908" s="57" t="s">
        <v>4576</v>
      </c>
      <c r="Y908" s="62">
        <v>286</v>
      </c>
      <c r="Z908" s="109"/>
      <c r="AC908" s="105" t="str">
        <f t="shared" si="55"/>
        <v/>
      </c>
      <c r="AD908" s="108"/>
    </row>
    <row r="909" spans="24:30">
      <c r="X909" s="57" t="s">
        <v>7669</v>
      </c>
      <c r="Y909" s="62">
        <v>286</v>
      </c>
      <c r="Z909" s="109"/>
      <c r="AC909" s="105" t="str">
        <f t="shared" si="55"/>
        <v/>
      </c>
      <c r="AD909" s="108"/>
    </row>
    <row r="910" spans="24:30">
      <c r="X910" s="57" t="s">
        <v>224</v>
      </c>
      <c r="Y910" s="62">
        <v>42</v>
      </c>
      <c r="Z910" s="109"/>
      <c r="AC910" s="105" t="str">
        <f t="shared" si="55"/>
        <v/>
      </c>
      <c r="AD910" s="108"/>
    </row>
    <row r="911" spans="24:30">
      <c r="X911" s="57" t="s">
        <v>225</v>
      </c>
      <c r="Y911" s="62">
        <v>42</v>
      </c>
      <c r="Z911" s="109"/>
      <c r="AC911" s="105" t="str">
        <f t="shared" si="55"/>
        <v/>
      </c>
      <c r="AD911" s="108"/>
    </row>
    <row r="912" spans="24:30">
      <c r="X912" s="57" t="s">
        <v>226</v>
      </c>
      <c r="Y912" s="62">
        <v>42</v>
      </c>
      <c r="Z912" s="109"/>
      <c r="AC912" s="105" t="str">
        <f t="shared" si="55"/>
        <v/>
      </c>
      <c r="AD912" s="108"/>
    </row>
    <row r="913" spans="24:30">
      <c r="X913" s="57" t="s">
        <v>5812</v>
      </c>
      <c r="Y913" s="62">
        <v>42</v>
      </c>
      <c r="Z913" s="109"/>
      <c r="AC913" s="105" t="str">
        <f t="shared" si="55"/>
        <v/>
      </c>
      <c r="AD913" s="108"/>
    </row>
    <row r="914" spans="24:30">
      <c r="X914" s="57" t="s">
        <v>4577</v>
      </c>
      <c r="Y914" s="62">
        <v>42</v>
      </c>
      <c r="Z914" s="109"/>
      <c r="AC914" s="105" t="str">
        <f t="shared" si="55"/>
        <v/>
      </c>
      <c r="AD914" s="108"/>
    </row>
    <row r="915" spans="24:30">
      <c r="X915" s="57" t="s">
        <v>7670</v>
      </c>
      <c r="Y915" s="62">
        <v>42</v>
      </c>
      <c r="Z915" s="109"/>
      <c r="AC915" s="105" t="str">
        <f t="shared" ref="AC915:AC978" si="56">IFERROR(VLOOKUP(AB915,Z:AA,2,FALSE),"")</f>
        <v/>
      </c>
      <c r="AD915" s="108"/>
    </row>
    <row r="916" spans="24:30">
      <c r="X916" s="57" t="s">
        <v>7671</v>
      </c>
      <c r="Y916" s="62">
        <v>44</v>
      </c>
      <c r="Z916" s="109"/>
      <c r="AC916" s="105" t="str">
        <f t="shared" si="56"/>
        <v/>
      </c>
      <c r="AD916" s="108"/>
    </row>
    <row r="917" spans="24:30">
      <c r="X917" s="57" t="s">
        <v>7672</v>
      </c>
      <c r="Y917" s="62">
        <v>44</v>
      </c>
      <c r="Z917" s="109"/>
      <c r="AC917" s="105" t="str">
        <f t="shared" si="56"/>
        <v/>
      </c>
    </row>
    <row r="918" spans="24:30">
      <c r="X918" s="57" t="s">
        <v>228</v>
      </c>
      <c r="Y918" s="62">
        <v>300</v>
      </c>
      <c r="Z918" s="109"/>
      <c r="AC918" s="105" t="str">
        <f t="shared" si="56"/>
        <v/>
      </c>
    </row>
    <row r="919" spans="24:30">
      <c r="X919" s="57" t="s">
        <v>229</v>
      </c>
      <c r="Y919" s="62">
        <v>300</v>
      </c>
      <c r="Z919" s="109"/>
      <c r="AC919" s="105" t="str">
        <f t="shared" si="56"/>
        <v/>
      </c>
    </row>
    <row r="920" spans="24:30">
      <c r="X920" s="57" t="s">
        <v>230</v>
      </c>
      <c r="Y920" s="62">
        <v>300</v>
      </c>
      <c r="Z920" s="109"/>
      <c r="AC920" s="105" t="str">
        <f t="shared" si="56"/>
        <v/>
      </c>
    </row>
    <row r="921" spans="24:30">
      <c r="X921" s="57" t="s">
        <v>5813</v>
      </c>
      <c r="Y921" s="62">
        <v>300</v>
      </c>
      <c r="Z921" s="109"/>
      <c r="AC921" s="105" t="str">
        <f t="shared" si="56"/>
        <v/>
      </c>
    </row>
    <row r="922" spans="24:30">
      <c r="X922" s="57" t="s">
        <v>4578</v>
      </c>
      <c r="Y922" s="62">
        <v>300</v>
      </c>
      <c r="Z922" s="109"/>
      <c r="AC922" s="105" t="str">
        <f t="shared" si="56"/>
        <v/>
      </c>
    </row>
    <row r="923" spans="24:30">
      <c r="X923" s="57" t="s">
        <v>7673</v>
      </c>
      <c r="Y923" s="62">
        <v>300</v>
      </c>
      <c r="Z923" s="109"/>
      <c r="AC923" s="105" t="str">
        <f t="shared" si="56"/>
        <v/>
      </c>
    </row>
    <row r="924" spans="24:30">
      <c r="X924" s="57" t="s">
        <v>232</v>
      </c>
      <c r="Y924" s="62">
        <v>318</v>
      </c>
      <c r="Z924" s="109"/>
      <c r="AC924" s="105" t="str">
        <f t="shared" si="56"/>
        <v/>
      </c>
    </row>
    <row r="925" spans="24:30">
      <c r="X925" s="57" t="s">
        <v>233</v>
      </c>
      <c r="Y925" s="62">
        <v>318</v>
      </c>
      <c r="Z925" s="109"/>
      <c r="AC925" s="105" t="str">
        <f t="shared" si="56"/>
        <v/>
      </c>
    </row>
    <row r="926" spans="24:30">
      <c r="X926" s="57" t="s">
        <v>234</v>
      </c>
      <c r="Y926" s="62">
        <v>318</v>
      </c>
      <c r="Z926" s="109"/>
      <c r="AC926" s="105" t="str">
        <f t="shared" si="56"/>
        <v/>
      </c>
    </row>
    <row r="927" spans="24:30">
      <c r="X927" s="57" t="s">
        <v>5814</v>
      </c>
      <c r="Y927" s="62">
        <v>318</v>
      </c>
      <c r="Z927" s="109"/>
      <c r="AC927" s="105" t="str">
        <f t="shared" si="56"/>
        <v/>
      </c>
    </row>
    <row r="928" spans="24:30">
      <c r="X928" s="57" t="s">
        <v>4579</v>
      </c>
      <c r="Y928" s="62">
        <v>318</v>
      </c>
      <c r="Z928" s="109"/>
      <c r="AC928" s="105" t="str">
        <f t="shared" si="56"/>
        <v/>
      </c>
    </row>
    <row r="929" spans="24:29">
      <c r="X929" s="57" t="s">
        <v>7674</v>
      </c>
      <c r="Y929" s="62">
        <v>318</v>
      </c>
      <c r="Z929" s="109"/>
      <c r="AC929" s="105" t="str">
        <f t="shared" si="56"/>
        <v/>
      </c>
    </row>
    <row r="930" spans="24:29">
      <c r="X930" s="57" t="s">
        <v>236</v>
      </c>
      <c r="Y930" s="62">
        <v>338</v>
      </c>
      <c r="Z930" s="109"/>
      <c r="AC930" s="105" t="str">
        <f t="shared" si="56"/>
        <v/>
      </c>
    </row>
    <row r="931" spans="24:29">
      <c r="X931" s="57" t="s">
        <v>237</v>
      </c>
      <c r="Y931" s="62">
        <v>338</v>
      </c>
      <c r="Z931" s="109"/>
      <c r="AC931" s="105" t="str">
        <f t="shared" si="56"/>
        <v/>
      </c>
    </row>
    <row r="932" spans="24:29">
      <c r="X932" s="57" t="s">
        <v>238</v>
      </c>
      <c r="Y932" s="62">
        <v>338</v>
      </c>
      <c r="Z932" s="109"/>
      <c r="AC932" s="105" t="str">
        <f t="shared" si="56"/>
        <v/>
      </c>
    </row>
    <row r="933" spans="24:29">
      <c r="X933" s="57" t="s">
        <v>5815</v>
      </c>
      <c r="Y933" s="62">
        <v>338</v>
      </c>
      <c r="Z933" s="109"/>
      <c r="AC933" s="105" t="str">
        <f t="shared" si="56"/>
        <v/>
      </c>
    </row>
    <row r="934" spans="24:29">
      <c r="X934" s="57" t="s">
        <v>4580</v>
      </c>
      <c r="Y934" s="62">
        <v>338</v>
      </c>
      <c r="Z934" s="109"/>
      <c r="AC934" s="105" t="str">
        <f t="shared" si="56"/>
        <v/>
      </c>
    </row>
    <row r="935" spans="24:29">
      <c r="X935" s="57" t="s">
        <v>7675</v>
      </c>
      <c r="Y935" s="62">
        <v>338</v>
      </c>
      <c r="Z935" s="109"/>
      <c r="AC935" s="105" t="str">
        <f t="shared" si="56"/>
        <v/>
      </c>
    </row>
    <row r="936" spans="24:29">
      <c r="X936" s="57" t="s">
        <v>240</v>
      </c>
      <c r="Y936" s="62">
        <v>346</v>
      </c>
      <c r="Z936" s="109"/>
      <c r="AC936" s="105" t="str">
        <f t="shared" si="56"/>
        <v/>
      </c>
    </row>
    <row r="937" spans="24:29">
      <c r="X937" s="57" t="s">
        <v>241</v>
      </c>
      <c r="Y937" s="62">
        <v>346</v>
      </c>
      <c r="Z937" s="109"/>
      <c r="AC937" s="105" t="str">
        <f t="shared" si="56"/>
        <v/>
      </c>
    </row>
    <row r="938" spans="24:29">
      <c r="X938" s="57" t="s">
        <v>242</v>
      </c>
      <c r="Y938" s="62">
        <v>346</v>
      </c>
      <c r="Z938" s="109"/>
      <c r="AC938" s="105" t="str">
        <f t="shared" si="56"/>
        <v/>
      </c>
    </row>
    <row r="939" spans="24:29">
      <c r="X939" s="57" t="s">
        <v>5816</v>
      </c>
      <c r="Y939" s="62">
        <v>346</v>
      </c>
      <c r="Z939" s="109"/>
      <c r="AC939" s="105" t="str">
        <f t="shared" si="56"/>
        <v/>
      </c>
    </row>
    <row r="940" spans="24:29">
      <c r="X940" s="57" t="s">
        <v>4581</v>
      </c>
      <c r="Y940" s="62">
        <v>346</v>
      </c>
      <c r="Z940" s="109"/>
      <c r="AC940" s="105" t="str">
        <f t="shared" si="56"/>
        <v/>
      </c>
    </row>
    <row r="941" spans="24:29">
      <c r="X941" s="57" t="s">
        <v>7676</v>
      </c>
      <c r="Y941" s="62">
        <v>346</v>
      </c>
      <c r="Z941" s="109"/>
      <c r="AC941" s="105" t="str">
        <f t="shared" si="56"/>
        <v/>
      </c>
    </row>
    <row r="942" spans="24:29">
      <c r="X942" s="57" t="s">
        <v>6105</v>
      </c>
      <c r="Y942" s="62">
        <v>595</v>
      </c>
      <c r="Z942" s="109"/>
      <c r="AC942" s="105" t="str">
        <f t="shared" si="56"/>
        <v/>
      </c>
    </row>
    <row r="943" spans="24:29">
      <c r="X943" s="57" t="s">
        <v>6106</v>
      </c>
      <c r="Y943" s="62">
        <v>595</v>
      </c>
      <c r="Z943" s="109"/>
      <c r="AC943" s="105" t="str">
        <f t="shared" si="56"/>
        <v/>
      </c>
    </row>
    <row r="944" spans="24:29">
      <c r="X944" s="57" t="s">
        <v>6107</v>
      </c>
      <c r="Y944" s="62">
        <v>595</v>
      </c>
      <c r="Z944" s="109"/>
      <c r="AC944" s="105" t="str">
        <f t="shared" si="56"/>
        <v/>
      </c>
    </row>
    <row r="945" spans="24:29">
      <c r="X945" s="57" t="s">
        <v>6108</v>
      </c>
      <c r="Y945" s="62">
        <v>595</v>
      </c>
      <c r="Z945" s="109"/>
      <c r="AC945" s="105" t="str">
        <f t="shared" si="56"/>
        <v/>
      </c>
    </row>
    <row r="946" spans="24:29">
      <c r="X946" s="57" t="s">
        <v>6109</v>
      </c>
      <c r="Y946" s="62">
        <v>595</v>
      </c>
      <c r="Z946" s="109"/>
      <c r="AC946" s="105" t="str">
        <f t="shared" si="56"/>
        <v/>
      </c>
    </row>
    <row r="947" spans="24:29">
      <c r="X947" s="57" t="s">
        <v>6105</v>
      </c>
      <c r="Y947" s="62">
        <v>595</v>
      </c>
      <c r="Z947" s="109"/>
      <c r="AC947" s="105" t="str">
        <f t="shared" si="56"/>
        <v/>
      </c>
    </row>
    <row r="948" spans="24:29">
      <c r="X948" s="57" t="s">
        <v>6106</v>
      </c>
      <c r="Y948" s="62">
        <v>595</v>
      </c>
      <c r="Z948" s="109"/>
      <c r="AC948" s="105" t="str">
        <f t="shared" si="56"/>
        <v/>
      </c>
    </row>
    <row r="949" spans="24:29">
      <c r="X949" s="57" t="s">
        <v>6108</v>
      </c>
      <c r="Y949" s="62">
        <v>595</v>
      </c>
      <c r="Z949" s="109"/>
      <c r="AC949" s="105" t="str">
        <f t="shared" si="56"/>
        <v/>
      </c>
    </row>
    <row r="950" spans="24:29">
      <c r="X950" s="57" t="s">
        <v>6109</v>
      </c>
      <c r="Y950" s="62">
        <v>595</v>
      </c>
      <c r="Z950" s="109"/>
      <c r="AC950" s="105" t="str">
        <f t="shared" si="56"/>
        <v/>
      </c>
    </row>
    <row r="951" spans="24:29">
      <c r="X951" s="57" t="s">
        <v>6110</v>
      </c>
      <c r="Y951" s="62">
        <v>610</v>
      </c>
      <c r="Z951" s="109"/>
      <c r="AC951" s="105" t="str">
        <f t="shared" si="56"/>
        <v/>
      </c>
    </row>
    <row r="952" spans="24:29">
      <c r="X952" s="57" t="s">
        <v>6111</v>
      </c>
      <c r="Y952" s="62">
        <v>610</v>
      </c>
      <c r="Z952" s="109"/>
      <c r="AC952" s="105" t="str">
        <f t="shared" si="56"/>
        <v/>
      </c>
    </row>
    <row r="953" spans="24:29">
      <c r="X953" s="57" t="s">
        <v>6112</v>
      </c>
      <c r="Y953" s="62">
        <v>610</v>
      </c>
      <c r="Z953" s="109"/>
      <c r="AC953" s="105" t="str">
        <f t="shared" si="56"/>
        <v/>
      </c>
    </row>
    <row r="954" spans="24:29">
      <c r="X954" s="57" t="s">
        <v>6113</v>
      </c>
      <c r="Y954" s="62">
        <v>610</v>
      </c>
      <c r="Z954" s="109"/>
      <c r="AC954" s="105" t="str">
        <f t="shared" si="56"/>
        <v/>
      </c>
    </row>
    <row r="955" spans="24:29">
      <c r="X955" s="57" t="s">
        <v>6114</v>
      </c>
      <c r="Y955" s="62">
        <v>610</v>
      </c>
      <c r="Z955" s="109"/>
      <c r="AC955" s="105" t="str">
        <f t="shared" si="56"/>
        <v/>
      </c>
    </row>
    <row r="956" spans="24:29">
      <c r="X956" s="57" t="s">
        <v>6110</v>
      </c>
      <c r="Y956" s="62">
        <v>610</v>
      </c>
      <c r="Z956" s="109"/>
      <c r="AC956" s="105" t="str">
        <f t="shared" si="56"/>
        <v/>
      </c>
    </row>
    <row r="957" spans="24:29">
      <c r="X957" s="57" t="s">
        <v>6111</v>
      </c>
      <c r="Y957" s="62">
        <v>610</v>
      </c>
      <c r="Z957" s="109"/>
      <c r="AC957" s="105" t="str">
        <f t="shared" si="56"/>
        <v/>
      </c>
    </row>
    <row r="958" spans="24:29">
      <c r="X958" s="57" t="s">
        <v>6113</v>
      </c>
      <c r="Y958" s="62">
        <v>610</v>
      </c>
      <c r="Z958" s="109"/>
      <c r="AC958" s="105" t="str">
        <f t="shared" si="56"/>
        <v/>
      </c>
    </row>
    <row r="959" spans="24:29">
      <c r="X959" s="57" t="s">
        <v>6114</v>
      </c>
      <c r="Y959" s="62">
        <v>610</v>
      </c>
      <c r="Z959" s="109"/>
      <c r="AC959" s="105" t="str">
        <f t="shared" si="56"/>
        <v/>
      </c>
    </row>
    <row r="960" spans="24:29">
      <c r="X960" s="57" t="s">
        <v>244</v>
      </c>
      <c r="Y960" s="62">
        <v>42</v>
      </c>
      <c r="Z960" s="109"/>
      <c r="AC960" s="105" t="str">
        <f t="shared" si="56"/>
        <v/>
      </c>
    </row>
    <row r="961" spans="24:29">
      <c r="X961" s="57" t="s">
        <v>245</v>
      </c>
      <c r="Y961" s="62">
        <v>42</v>
      </c>
      <c r="Z961" s="109"/>
      <c r="AC961" s="105" t="str">
        <f t="shared" si="56"/>
        <v/>
      </c>
    </row>
    <row r="962" spans="24:29">
      <c r="X962" s="57" t="s">
        <v>246</v>
      </c>
      <c r="Y962" s="62">
        <v>42</v>
      </c>
      <c r="Z962" s="109"/>
      <c r="AC962" s="105" t="str">
        <f t="shared" si="56"/>
        <v/>
      </c>
    </row>
    <row r="963" spans="24:29">
      <c r="X963" s="57" t="s">
        <v>5817</v>
      </c>
      <c r="Y963" s="62">
        <v>42</v>
      </c>
      <c r="Z963" s="109"/>
      <c r="AC963" s="105" t="str">
        <f t="shared" si="56"/>
        <v/>
      </c>
    </row>
    <row r="964" spans="24:29">
      <c r="X964" s="57" t="s">
        <v>4582</v>
      </c>
      <c r="Y964" s="62">
        <v>42</v>
      </c>
      <c r="Z964" s="109"/>
      <c r="AC964" s="105" t="str">
        <f t="shared" si="56"/>
        <v/>
      </c>
    </row>
    <row r="965" spans="24:29">
      <c r="X965" s="57" t="s">
        <v>7677</v>
      </c>
      <c r="Y965" s="62">
        <v>42</v>
      </c>
      <c r="Z965" s="109"/>
      <c r="AC965" s="105" t="str">
        <f t="shared" si="56"/>
        <v/>
      </c>
    </row>
    <row r="966" spans="24:29">
      <c r="X966" s="57" t="s">
        <v>248</v>
      </c>
      <c r="Y966" s="62">
        <v>111</v>
      </c>
      <c r="Z966" s="109"/>
      <c r="AC966" s="105" t="str">
        <f t="shared" si="56"/>
        <v/>
      </c>
    </row>
    <row r="967" spans="24:29">
      <c r="X967" s="57" t="s">
        <v>249</v>
      </c>
      <c r="Y967" s="62">
        <v>138</v>
      </c>
      <c r="Z967" s="109"/>
      <c r="AC967" s="105" t="str">
        <f t="shared" si="56"/>
        <v/>
      </c>
    </row>
    <row r="968" spans="24:29">
      <c r="X968" s="57" t="s">
        <v>250</v>
      </c>
      <c r="Y968" s="62">
        <v>139</v>
      </c>
      <c r="Z968" s="109"/>
      <c r="AC968" s="105" t="str">
        <f t="shared" si="56"/>
        <v/>
      </c>
    </row>
    <row r="969" spans="24:29">
      <c r="X969" s="57" t="s">
        <v>251</v>
      </c>
      <c r="Y969" s="62">
        <v>152</v>
      </c>
      <c r="Z969" s="109"/>
      <c r="AC969" s="105" t="str">
        <f t="shared" si="56"/>
        <v/>
      </c>
    </row>
    <row r="970" spans="24:29">
      <c r="X970" s="57" t="s">
        <v>252</v>
      </c>
      <c r="Y970" s="62">
        <v>158</v>
      </c>
      <c r="Z970" s="109"/>
      <c r="AC970" s="105" t="str">
        <f t="shared" si="56"/>
        <v/>
      </c>
    </row>
    <row r="971" spans="24:29">
      <c r="X971" s="57" t="s">
        <v>253</v>
      </c>
      <c r="Y971" s="62">
        <v>171</v>
      </c>
      <c r="Z971" s="109"/>
      <c r="AC971" s="105" t="str">
        <f t="shared" si="56"/>
        <v/>
      </c>
    </row>
    <row r="972" spans="24:29">
      <c r="X972" s="57" t="s">
        <v>254</v>
      </c>
      <c r="Y972" s="62">
        <v>168</v>
      </c>
      <c r="Z972" s="109"/>
      <c r="AC972" s="105" t="str">
        <f t="shared" si="56"/>
        <v/>
      </c>
    </row>
    <row r="973" spans="24:29">
      <c r="X973" s="57" t="s">
        <v>255</v>
      </c>
      <c r="Y973" s="62">
        <v>189</v>
      </c>
      <c r="Z973" s="109"/>
      <c r="AC973" s="105" t="str">
        <f t="shared" si="56"/>
        <v/>
      </c>
    </row>
    <row r="974" spans="24:29">
      <c r="X974" s="57" t="s">
        <v>256</v>
      </c>
      <c r="Y974" s="62">
        <v>187</v>
      </c>
      <c r="Z974" s="109"/>
      <c r="AC974" s="105" t="str">
        <f t="shared" si="56"/>
        <v/>
      </c>
    </row>
    <row r="975" spans="24:29">
      <c r="X975" s="57" t="s">
        <v>257</v>
      </c>
      <c r="Y975" s="62">
        <v>205</v>
      </c>
      <c r="Z975" s="109"/>
      <c r="AC975" s="105" t="str">
        <f t="shared" si="56"/>
        <v/>
      </c>
    </row>
    <row r="976" spans="24:29">
      <c r="X976" s="57" t="s">
        <v>258</v>
      </c>
      <c r="Y976" s="62">
        <v>203</v>
      </c>
      <c r="Z976" s="109"/>
      <c r="AC976" s="105" t="str">
        <f t="shared" si="56"/>
        <v/>
      </c>
    </row>
    <row r="977" spans="24:29">
      <c r="X977" s="57" t="s">
        <v>259</v>
      </c>
      <c r="Y977" s="62">
        <v>223</v>
      </c>
      <c r="Z977" s="109"/>
      <c r="AC977" s="105" t="str">
        <f t="shared" si="56"/>
        <v/>
      </c>
    </row>
    <row r="978" spans="24:29">
      <c r="X978" s="57" t="s">
        <v>260</v>
      </c>
      <c r="Y978" s="62">
        <v>215</v>
      </c>
      <c r="Z978" s="109"/>
      <c r="AC978" s="105" t="str">
        <f t="shared" si="56"/>
        <v/>
      </c>
    </row>
    <row r="979" spans="24:29">
      <c r="X979" s="57" t="s">
        <v>261</v>
      </c>
      <c r="Y979" s="62">
        <v>240</v>
      </c>
      <c r="Z979" s="109"/>
      <c r="AC979" s="105" t="str">
        <f t="shared" ref="AC979:AC1042" si="57">IFERROR(VLOOKUP(AB979,Z:AA,2,FALSE),"")</f>
        <v/>
      </c>
    </row>
    <row r="980" spans="24:29">
      <c r="X980" s="57" t="s">
        <v>262</v>
      </c>
      <c r="Y980" s="62">
        <v>251</v>
      </c>
      <c r="Z980" s="109"/>
      <c r="AC980" s="105" t="str">
        <f t="shared" si="57"/>
        <v/>
      </c>
    </row>
    <row r="981" spans="24:29">
      <c r="X981" s="57" t="s">
        <v>263</v>
      </c>
      <c r="Y981" s="62">
        <v>267</v>
      </c>
      <c r="Z981" s="109"/>
      <c r="AC981" s="105" t="str">
        <f t="shared" si="57"/>
        <v/>
      </c>
    </row>
    <row r="982" spans="24:29">
      <c r="X982" s="57" t="s">
        <v>264</v>
      </c>
      <c r="Y982" s="62">
        <v>219</v>
      </c>
      <c r="Z982" s="109"/>
      <c r="AC982" s="105" t="str">
        <f t="shared" si="57"/>
        <v/>
      </c>
    </row>
    <row r="983" spans="24:29">
      <c r="X983" s="57" t="s">
        <v>265</v>
      </c>
      <c r="Y983" s="62">
        <v>194</v>
      </c>
      <c r="Z983" s="109"/>
      <c r="AC983" s="105" t="str">
        <f t="shared" si="57"/>
        <v/>
      </c>
    </row>
    <row r="984" spans="24:29">
      <c r="X984" s="57" t="s">
        <v>266</v>
      </c>
      <c r="Y984" s="62">
        <v>459</v>
      </c>
      <c r="Z984" s="109"/>
      <c r="AC984" s="105" t="str">
        <f t="shared" si="57"/>
        <v/>
      </c>
    </row>
    <row r="985" spans="24:29">
      <c r="X985" s="57" t="s">
        <v>1101</v>
      </c>
      <c r="Y985" s="62">
        <v>175</v>
      </c>
      <c r="Z985" s="109"/>
      <c r="AC985" s="105" t="str">
        <f t="shared" si="57"/>
        <v/>
      </c>
    </row>
    <row r="986" spans="24:29">
      <c r="X986" s="57" t="s">
        <v>1102</v>
      </c>
      <c r="Y986" s="62">
        <v>175</v>
      </c>
      <c r="Z986" s="109"/>
      <c r="AC986" s="105" t="str">
        <f t="shared" si="57"/>
        <v/>
      </c>
    </row>
    <row r="987" spans="24:29">
      <c r="X987" s="57" t="s">
        <v>5818</v>
      </c>
      <c r="Y987" s="62">
        <v>175</v>
      </c>
      <c r="Z987" s="109"/>
      <c r="AC987" s="105" t="str">
        <f t="shared" si="57"/>
        <v/>
      </c>
    </row>
    <row r="988" spans="24:29">
      <c r="X988" s="57" t="s">
        <v>4675</v>
      </c>
      <c r="Y988" s="62">
        <v>175</v>
      </c>
      <c r="Z988" s="109"/>
      <c r="AC988" s="105" t="str">
        <f t="shared" si="57"/>
        <v/>
      </c>
    </row>
    <row r="989" spans="24:29">
      <c r="X989" s="57" t="s">
        <v>1104</v>
      </c>
      <c r="Y989" s="62">
        <v>175</v>
      </c>
      <c r="Z989" s="109"/>
      <c r="AC989" s="105" t="str">
        <f t="shared" si="57"/>
        <v/>
      </c>
    </row>
    <row r="990" spans="24:29">
      <c r="X990" s="57" t="s">
        <v>7678</v>
      </c>
      <c r="Y990" s="62">
        <v>175</v>
      </c>
      <c r="Z990" s="109"/>
      <c r="AC990" s="105" t="str">
        <f t="shared" si="57"/>
        <v/>
      </c>
    </row>
    <row r="991" spans="24:29">
      <c r="X991" s="57" t="s">
        <v>476</v>
      </c>
      <c r="Y991" s="62">
        <v>175</v>
      </c>
      <c r="Z991" s="109"/>
      <c r="AC991" s="105" t="str">
        <f t="shared" si="57"/>
        <v/>
      </c>
    </row>
    <row r="992" spans="24:29">
      <c r="X992" s="57" t="s">
        <v>477</v>
      </c>
      <c r="Y992" s="62">
        <v>175</v>
      </c>
      <c r="Z992" s="109"/>
      <c r="AC992" s="105" t="str">
        <f t="shared" si="57"/>
        <v/>
      </c>
    </row>
    <row r="993" spans="24:29">
      <c r="X993" s="57" t="s">
        <v>5516</v>
      </c>
      <c r="Y993" s="62">
        <v>175</v>
      </c>
      <c r="Z993" s="109"/>
      <c r="AC993" s="105" t="str">
        <f t="shared" si="57"/>
        <v/>
      </c>
    </row>
    <row r="994" spans="24:29">
      <c r="X994" s="57" t="s">
        <v>478</v>
      </c>
      <c r="Y994" s="62">
        <v>175</v>
      </c>
      <c r="Z994" s="109"/>
      <c r="AC994" s="105" t="str">
        <f t="shared" si="57"/>
        <v/>
      </c>
    </row>
    <row r="995" spans="24:29">
      <c r="X995" s="57" t="s">
        <v>4676</v>
      </c>
      <c r="Y995" s="62">
        <v>175</v>
      </c>
      <c r="Z995" s="109"/>
      <c r="AC995" s="105" t="str">
        <f t="shared" si="57"/>
        <v/>
      </c>
    </row>
    <row r="996" spans="24:29">
      <c r="X996" s="57" t="s">
        <v>1108</v>
      </c>
      <c r="Y996" s="62">
        <v>175</v>
      </c>
      <c r="Z996" s="109"/>
      <c r="AC996" s="105" t="str">
        <f t="shared" si="57"/>
        <v/>
      </c>
    </row>
    <row r="997" spans="24:29">
      <c r="X997" s="57" t="s">
        <v>1109</v>
      </c>
      <c r="Y997" s="62">
        <v>62</v>
      </c>
      <c r="Z997" s="109"/>
      <c r="AC997" s="105" t="str">
        <f t="shared" si="57"/>
        <v/>
      </c>
    </row>
    <row r="998" spans="24:29">
      <c r="X998" s="57" t="s">
        <v>1110</v>
      </c>
      <c r="Y998" s="62">
        <v>62</v>
      </c>
      <c r="Z998" s="109"/>
      <c r="AC998" s="105" t="str">
        <f t="shared" si="57"/>
        <v/>
      </c>
    </row>
    <row r="999" spans="24:29">
      <c r="X999" s="57" t="s">
        <v>5819</v>
      </c>
      <c r="Y999" s="62">
        <v>62</v>
      </c>
      <c r="Z999" s="109"/>
      <c r="AC999" s="105" t="str">
        <f t="shared" si="57"/>
        <v/>
      </c>
    </row>
    <row r="1000" spans="24:29">
      <c r="X1000" s="57" t="s">
        <v>4677</v>
      </c>
      <c r="Y1000" s="62">
        <v>62</v>
      </c>
      <c r="Z1000" s="109"/>
      <c r="AC1000" s="105" t="str">
        <f t="shared" si="57"/>
        <v/>
      </c>
    </row>
    <row r="1001" spans="24:29">
      <c r="X1001" s="57" t="s">
        <v>1112</v>
      </c>
      <c r="Y1001" s="62">
        <v>62</v>
      </c>
      <c r="Z1001" s="109"/>
      <c r="AC1001" s="105" t="str">
        <f t="shared" si="57"/>
        <v/>
      </c>
    </row>
    <row r="1002" spans="24:29">
      <c r="X1002" s="57" t="s">
        <v>7679</v>
      </c>
      <c r="Y1002" s="62">
        <v>62</v>
      </c>
      <c r="Z1002" s="109"/>
      <c r="AC1002" s="105" t="str">
        <f t="shared" si="57"/>
        <v/>
      </c>
    </row>
    <row r="1003" spans="24:29">
      <c r="X1003" s="57" t="s">
        <v>7680</v>
      </c>
      <c r="Y1003" s="62">
        <v>62</v>
      </c>
      <c r="Z1003" s="109"/>
      <c r="AC1003" s="105" t="str">
        <f t="shared" si="57"/>
        <v/>
      </c>
    </row>
    <row r="1004" spans="24:29">
      <c r="X1004" s="57" t="s">
        <v>7681</v>
      </c>
      <c r="Y1004" s="62">
        <v>62</v>
      </c>
      <c r="Z1004" s="109"/>
      <c r="AC1004" s="105" t="str">
        <f t="shared" si="57"/>
        <v/>
      </c>
    </row>
    <row r="1005" spans="24:29">
      <c r="X1005" s="57" t="s">
        <v>479</v>
      </c>
      <c r="Y1005" s="62">
        <v>62</v>
      </c>
      <c r="Z1005" s="109"/>
      <c r="AC1005" s="105" t="str">
        <f t="shared" si="57"/>
        <v/>
      </c>
    </row>
    <row r="1006" spans="24:29">
      <c r="X1006" s="57" t="s">
        <v>480</v>
      </c>
      <c r="Y1006" s="62">
        <v>62</v>
      </c>
      <c r="Z1006" s="109"/>
      <c r="AC1006" s="105" t="str">
        <f t="shared" si="57"/>
        <v/>
      </c>
    </row>
    <row r="1007" spans="24:29">
      <c r="X1007" s="57" t="s">
        <v>5517</v>
      </c>
      <c r="Y1007" s="62">
        <v>62</v>
      </c>
      <c r="Z1007" s="109"/>
      <c r="AC1007" s="105" t="str">
        <f t="shared" si="57"/>
        <v/>
      </c>
    </row>
    <row r="1008" spans="24:29">
      <c r="X1008" s="57" t="s">
        <v>481</v>
      </c>
      <c r="Y1008" s="62">
        <v>62</v>
      </c>
      <c r="Z1008" s="109"/>
      <c r="AC1008" s="105" t="str">
        <f t="shared" si="57"/>
        <v/>
      </c>
    </row>
    <row r="1009" spans="24:29">
      <c r="X1009" s="57" t="s">
        <v>4678</v>
      </c>
      <c r="Y1009" s="62">
        <v>62</v>
      </c>
      <c r="Z1009" s="109"/>
      <c r="AC1009" s="105" t="str">
        <f t="shared" si="57"/>
        <v/>
      </c>
    </row>
    <row r="1010" spans="24:29">
      <c r="X1010" s="57" t="s">
        <v>1116</v>
      </c>
      <c r="Y1010" s="62">
        <v>62</v>
      </c>
      <c r="Z1010" s="109"/>
      <c r="AC1010" s="105" t="str">
        <f t="shared" si="57"/>
        <v/>
      </c>
    </row>
    <row r="1011" spans="24:29">
      <c r="X1011" s="57" t="s">
        <v>1117</v>
      </c>
      <c r="Y1011" s="62">
        <v>226</v>
      </c>
      <c r="Z1011" s="109"/>
      <c r="AC1011" s="105" t="str">
        <f t="shared" si="57"/>
        <v/>
      </c>
    </row>
    <row r="1012" spans="24:29">
      <c r="X1012" s="57" t="s">
        <v>1118</v>
      </c>
      <c r="Y1012" s="62">
        <v>226</v>
      </c>
      <c r="Z1012" s="109"/>
      <c r="AC1012" s="105" t="str">
        <f t="shared" si="57"/>
        <v/>
      </c>
    </row>
    <row r="1013" spans="24:29">
      <c r="X1013" s="57" t="s">
        <v>5820</v>
      </c>
      <c r="Y1013" s="62">
        <v>226</v>
      </c>
      <c r="Z1013" s="109"/>
      <c r="AC1013" s="105" t="str">
        <f t="shared" si="57"/>
        <v/>
      </c>
    </row>
    <row r="1014" spans="24:29">
      <c r="X1014" s="57" t="s">
        <v>4679</v>
      </c>
      <c r="Y1014" s="62">
        <v>226</v>
      </c>
      <c r="Z1014" s="109"/>
      <c r="AC1014" s="105" t="str">
        <f t="shared" si="57"/>
        <v/>
      </c>
    </row>
    <row r="1015" spans="24:29">
      <c r="X1015" s="57" t="s">
        <v>1120</v>
      </c>
      <c r="Y1015" s="62">
        <v>226</v>
      </c>
      <c r="Z1015" s="109"/>
      <c r="AC1015" s="105" t="str">
        <f t="shared" si="57"/>
        <v/>
      </c>
    </row>
    <row r="1016" spans="24:29">
      <c r="X1016" s="57" t="s">
        <v>7682</v>
      </c>
      <c r="Y1016" s="62">
        <v>226</v>
      </c>
      <c r="Z1016" s="109"/>
      <c r="AC1016" s="105" t="str">
        <f t="shared" si="57"/>
        <v/>
      </c>
    </row>
    <row r="1017" spans="24:29">
      <c r="X1017" s="57" t="s">
        <v>4680</v>
      </c>
      <c r="Y1017" s="62">
        <v>226</v>
      </c>
      <c r="Z1017" s="109"/>
      <c r="AC1017" s="105" t="str">
        <f t="shared" si="57"/>
        <v/>
      </c>
    </row>
    <row r="1018" spans="24:29">
      <c r="X1018" s="57" t="s">
        <v>1124</v>
      </c>
      <c r="Y1018" s="62">
        <v>226</v>
      </c>
      <c r="Z1018" s="109"/>
      <c r="AC1018" s="105" t="str">
        <f t="shared" si="57"/>
        <v/>
      </c>
    </row>
    <row r="1019" spans="24:29">
      <c r="X1019" s="57" t="s">
        <v>1125</v>
      </c>
      <c r="Y1019" s="62">
        <v>650</v>
      </c>
      <c r="Z1019" s="109"/>
      <c r="AC1019" s="105" t="str">
        <f t="shared" si="57"/>
        <v/>
      </c>
    </row>
    <row r="1020" spans="24:29">
      <c r="X1020" s="57" t="s">
        <v>1126</v>
      </c>
      <c r="Y1020" s="62">
        <v>650</v>
      </c>
      <c r="Z1020" s="109"/>
      <c r="AC1020" s="105" t="str">
        <f t="shared" si="57"/>
        <v/>
      </c>
    </row>
    <row r="1021" spans="24:29">
      <c r="X1021" s="57" t="s">
        <v>5821</v>
      </c>
      <c r="Y1021" s="62">
        <v>650</v>
      </c>
      <c r="Z1021" s="109"/>
      <c r="AC1021" s="105" t="str">
        <f t="shared" si="57"/>
        <v/>
      </c>
    </row>
    <row r="1022" spans="24:29">
      <c r="X1022" s="57" t="s">
        <v>4681</v>
      </c>
      <c r="Y1022" s="62">
        <v>650</v>
      </c>
      <c r="Z1022" s="109"/>
      <c r="AC1022" s="105" t="str">
        <f t="shared" si="57"/>
        <v/>
      </c>
    </row>
    <row r="1023" spans="24:29">
      <c r="X1023" s="57" t="s">
        <v>1128</v>
      </c>
      <c r="Y1023" s="62">
        <v>650</v>
      </c>
      <c r="Z1023" s="109"/>
      <c r="AC1023" s="105" t="str">
        <f t="shared" si="57"/>
        <v/>
      </c>
    </row>
    <row r="1024" spans="24:29">
      <c r="X1024" s="57" t="s">
        <v>7683</v>
      </c>
      <c r="Y1024" s="62">
        <v>650</v>
      </c>
      <c r="Z1024" s="109"/>
      <c r="AC1024" s="105" t="str">
        <f t="shared" si="57"/>
        <v/>
      </c>
    </row>
    <row r="1025" spans="24:29">
      <c r="X1025" s="57" t="s">
        <v>485</v>
      </c>
      <c r="Y1025" s="62">
        <v>562</v>
      </c>
      <c r="Z1025" s="109"/>
      <c r="AC1025" s="105" t="str">
        <f t="shared" si="57"/>
        <v/>
      </c>
    </row>
    <row r="1026" spans="24:29">
      <c r="X1026" s="57" t="s">
        <v>486</v>
      </c>
      <c r="Y1026" s="62">
        <v>562</v>
      </c>
      <c r="Z1026" s="109"/>
      <c r="AC1026" s="105" t="str">
        <f t="shared" si="57"/>
        <v/>
      </c>
    </row>
    <row r="1027" spans="24:29">
      <c r="X1027" s="57" t="s">
        <v>5518</v>
      </c>
      <c r="Y1027" s="62">
        <v>562</v>
      </c>
      <c r="Z1027" s="109"/>
      <c r="AC1027" s="105" t="str">
        <f t="shared" si="57"/>
        <v/>
      </c>
    </row>
    <row r="1028" spans="24:29">
      <c r="X1028" s="57" t="s">
        <v>487</v>
      </c>
      <c r="Y1028" s="62">
        <v>562</v>
      </c>
      <c r="Z1028" s="109"/>
      <c r="AC1028" s="105" t="str">
        <f t="shared" si="57"/>
        <v/>
      </c>
    </row>
    <row r="1029" spans="24:29">
      <c r="X1029" s="57" t="s">
        <v>4682</v>
      </c>
      <c r="Y1029" s="62">
        <v>650</v>
      </c>
      <c r="Z1029" s="109"/>
      <c r="AC1029" s="105" t="str">
        <f t="shared" si="57"/>
        <v/>
      </c>
    </row>
    <row r="1030" spans="24:29">
      <c r="X1030" s="57" t="s">
        <v>1132</v>
      </c>
      <c r="Y1030" s="62">
        <v>650</v>
      </c>
      <c r="Z1030" s="109"/>
      <c r="AC1030" s="105" t="str">
        <f t="shared" si="57"/>
        <v/>
      </c>
    </row>
    <row r="1031" spans="24:29">
      <c r="X1031" s="57" t="s">
        <v>1133</v>
      </c>
      <c r="Y1031" s="62">
        <v>686</v>
      </c>
      <c r="Z1031" s="109"/>
      <c r="AC1031" s="105" t="str">
        <f t="shared" si="57"/>
        <v/>
      </c>
    </row>
    <row r="1032" spans="24:29">
      <c r="X1032" s="57" t="s">
        <v>1134</v>
      </c>
      <c r="Y1032" s="62">
        <v>686</v>
      </c>
      <c r="Z1032" s="109"/>
      <c r="AC1032" s="105" t="str">
        <f t="shared" si="57"/>
        <v/>
      </c>
    </row>
    <row r="1033" spans="24:29">
      <c r="X1033" s="57" t="s">
        <v>5822</v>
      </c>
      <c r="Y1033" s="62">
        <v>686</v>
      </c>
      <c r="Z1033" s="109"/>
      <c r="AC1033" s="105" t="str">
        <f t="shared" si="57"/>
        <v/>
      </c>
    </row>
    <row r="1034" spans="24:29">
      <c r="X1034" s="57" t="s">
        <v>4683</v>
      </c>
      <c r="Y1034" s="62">
        <v>686</v>
      </c>
      <c r="Z1034" s="109"/>
      <c r="AC1034" s="105" t="str">
        <f t="shared" si="57"/>
        <v/>
      </c>
    </row>
    <row r="1035" spans="24:29">
      <c r="X1035" s="57" t="s">
        <v>1136</v>
      </c>
      <c r="Y1035" s="62">
        <v>686</v>
      </c>
      <c r="Z1035" s="109"/>
      <c r="AC1035" s="105" t="str">
        <f t="shared" si="57"/>
        <v/>
      </c>
    </row>
    <row r="1036" spans="24:29">
      <c r="X1036" s="57" t="s">
        <v>7684</v>
      </c>
      <c r="Y1036" s="62">
        <v>686</v>
      </c>
      <c r="Z1036" s="109"/>
      <c r="AC1036" s="105" t="str">
        <f t="shared" si="57"/>
        <v/>
      </c>
    </row>
    <row r="1037" spans="24:29">
      <c r="X1037" s="57" t="s">
        <v>488</v>
      </c>
      <c r="Y1037" s="62">
        <v>599</v>
      </c>
      <c r="Z1037" s="109"/>
      <c r="AC1037" s="105" t="str">
        <f t="shared" si="57"/>
        <v/>
      </c>
    </row>
    <row r="1038" spans="24:29">
      <c r="X1038" s="57" t="s">
        <v>489</v>
      </c>
      <c r="Y1038" s="62">
        <v>599</v>
      </c>
      <c r="Z1038" s="109"/>
      <c r="AC1038" s="105" t="str">
        <f t="shared" si="57"/>
        <v/>
      </c>
    </row>
    <row r="1039" spans="24:29">
      <c r="X1039" s="57" t="s">
        <v>5519</v>
      </c>
      <c r="Y1039" s="62">
        <v>599</v>
      </c>
      <c r="Z1039" s="109"/>
      <c r="AC1039" s="105" t="str">
        <f t="shared" si="57"/>
        <v/>
      </c>
    </row>
    <row r="1040" spans="24:29">
      <c r="X1040" s="57" t="s">
        <v>490</v>
      </c>
      <c r="Y1040" s="62">
        <v>599</v>
      </c>
      <c r="Z1040" s="109"/>
      <c r="AC1040" s="105" t="str">
        <f t="shared" si="57"/>
        <v/>
      </c>
    </row>
    <row r="1041" spans="24:29">
      <c r="X1041" s="57" t="s">
        <v>4684</v>
      </c>
      <c r="Y1041" s="62">
        <v>686</v>
      </c>
      <c r="Z1041" s="109"/>
      <c r="AC1041" s="105" t="str">
        <f t="shared" si="57"/>
        <v/>
      </c>
    </row>
    <row r="1042" spans="24:29">
      <c r="X1042" s="57" t="s">
        <v>1140</v>
      </c>
      <c r="Y1042" s="62">
        <v>686</v>
      </c>
      <c r="Z1042" s="109"/>
      <c r="AC1042" s="105" t="str">
        <f t="shared" si="57"/>
        <v/>
      </c>
    </row>
    <row r="1043" spans="24:29">
      <c r="X1043" s="57" t="s">
        <v>1141</v>
      </c>
      <c r="Y1043" s="62">
        <v>736</v>
      </c>
      <c r="Z1043" s="109"/>
      <c r="AC1043" s="105" t="str">
        <f t="shared" ref="AC1043:AC1106" si="58">IFERROR(VLOOKUP(AB1043,Z:AA,2,FALSE),"")</f>
        <v/>
      </c>
    </row>
    <row r="1044" spans="24:29">
      <c r="X1044" s="57" t="s">
        <v>1142</v>
      </c>
      <c r="Y1044" s="62">
        <v>736</v>
      </c>
      <c r="Z1044" s="109"/>
      <c r="AC1044" s="105" t="str">
        <f t="shared" si="58"/>
        <v/>
      </c>
    </row>
    <row r="1045" spans="24:29">
      <c r="X1045" s="57" t="s">
        <v>5823</v>
      </c>
      <c r="Y1045" s="62">
        <v>736</v>
      </c>
      <c r="Z1045" s="109"/>
      <c r="AC1045" s="105" t="str">
        <f t="shared" si="58"/>
        <v/>
      </c>
    </row>
    <row r="1046" spans="24:29">
      <c r="X1046" s="57" t="s">
        <v>4685</v>
      </c>
      <c r="Y1046" s="62">
        <v>736</v>
      </c>
      <c r="Z1046" s="109"/>
      <c r="AC1046" s="105" t="str">
        <f t="shared" si="58"/>
        <v/>
      </c>
    </row>
    <row r="1047" spans="24:29">
      <c r="X1047" s="57" t="s">
        <v>1144</v>
      </c>
      <c r="Y1047" s="62">
        <v>736</v>
      </c>
      <c r="Z1047" s="109"/>
      <c r="AC1047" s="105" t="str">
        <f t="shared" si="58"/>
        <v/>
      </c>
    </row>
    <row r="1048" spans="24:29">
      <c r="X1048" s="57" t="s">
        <v>7685</v>
      </c>
      <c r="Y1048" s="62">
        <v>736</v>
      </c>
      <c r="Z1048" s="109"/>
      <c r="AC1048" s="105" t="str">
        <f t="shared" si="58"/>
        <v/>
      </c>
    </row>
    <row r="1049" spans="24:29">
      <c r="X1049" s="57" t="s">
        <v>7686</v>
      </c>
      <c r="Y1049" s="62">
        <v>773</v>
      </c>
      <c r="Z1049" s="109"/>
      <c r="AC1049" s="105" t="str">
        <f t="shared" si="58"/>
        <v/>
      </c>
    </row>
    <row r="1050" spans="24:29">
      <c r="X1050" s="57" t="s">
        <v>7687</v>
      </c>
      <c r="Y1050" s="62">
        <v>773</v>
      </c>
      <c r="Z1050" s="109"/>
      <c r="AC1050" s="105" t="str">
        <f t="shared" si="58"/>
        <v/>
      </c>
    </row>
    <row r="1051" spans="24:29">
      <c r="X1051" s="57" t="s">
        <v>491</v>
      </c>
      <c r="Y1051" s="62">
        <v>649</v>
      </c>
      <c r="Z1051" s="109"/>
      <c r="AC1051" s="105" t="str">
        <f t="shared" si="58"/>
        <v/>
      </c>
    </row>
    <row r="1052" spans="24:29">
      <c r="X1052" s="57" t="s">
        <v>492</v>
      </c>
      <c r="Y1052" s="62">
        <v>649</v>
      </c>
      <c r="Z1052" s="109"/>
      <c r="AC1052" s="105" t="str">
        <f t="shared" si="58"/>
        <v/>
      </c>
    </row>
    <row r="1053" spans="24:29">
      <c r="X1053" s="57" t="s">
        <v>5520</v>
      </c>
      <c r="Y1053" s="62">
        <v>649</v>
      </c>
      <c r="Z1053" s="109"/>
      <c r="AC1053" s="105" t="str">
        <f t="shared" si="58"/>
        <v/>
      </c>
    </row>
    <row r="1054" spans="24:29">
      <c r="X1054" s="57" t="s">
        <v>493</v>
      </c>
      <c r="Y1054" s="62">
        <v>649</v>
      </c>
      <c r="Z1054" s="109"/>
      <c r="AC1054" s="105" t="str">
        <f t="shared" si="58"/>
        <v/>
      </c>
    </row>
    <row r="1055" spans="24:29">
      <c r="X1055" s="57" t="s">
        <v>4686</v>
      </c>
      <c r="Y1055" s="62">
        <v>736</v>
      </c>
      <c r="Z1055" s="109"/>
      <c r="AC1055" s="105" t="str">
        <f t="shared" si="58"/>
        <v/>
      </c>
    </row>
    <row r="1056" spans="24:29">
      <c r="X1056" s="57" t="s">
        <v>1148</v>
      </c>
      <c r="Y1056" s="62">
        <v>736</v>
      </c>
      <c r="Z1056" s="109"/>
      <c r="AC1056" s="105" t="str">
        <f t="shared" si="58"/>
        <v/>
      </c>
    </row>
    <row r="1057" spans="24:29">
      <c r="X1057" s="57" t="s">
        <v>1149</v>
      </c>
      <c r="Y1057" s="62">
        <v>777</v>
      </c>
      <c r="Z1057" s="109"/>
      <c r="AC1057" s="105" t="str">
        <f t="shared" si="58"/>
        <v/>
      </c>
    </row>
    <row r="1058" spans="24:29">
      <c r="X1058" s="57" t="s">
        <v>1150</v>
      </c>
      <c r="Y1058" s="62">
        <v>777</v>
      </c>
      <c r="Z1058" s="109"/>
      <c r="AC1058" s="105" t="str">
        <f t="shared" si="58"/>
        <v/>
      </c>
    </row>
    <row r="1059" spans="24:29">
      <c r="X1059" s="57" t="s">
        <v>5824</v>
      </c>
      <c r="Y1059" s="62">
        <v>777</v>
      </c>
      <c r="Z1059" s="109"/>
      <c r="AC1059" s="105" t="str">
        <f t="shared" si="58"/>
        <v/>
      </c>
    </row>
    <row r="1060" spans="24:29">
      <c r="X1060" s="57" t="s">
        <v>4687</v>
      </c>
      <c r="Y1060" s="62">
        <v>777</v>
      </c>
      <c r="Z1060" s="109"/>
      <c r="AC1060" s="105" t="str">
        <f t="shared" si="58"/>
        <v/>
      </c>
    </row>
    <row r="1061" spans="24:29">
      <c r="X1061" s="57" t="s">
        <v>1152</v>
      </c>
      <c r="Y1061" s="62">
        <v>777</v>
      </c>
      <c r="Z1061" s="109"/>
      <c r="AC1061" s="105" t="str">
        <f t="shared" si="58"/>
        <v/>
      </c>
    </row>
    <row r="1062" spans="24:29">
      <c r="X1062" s="57" t="s">
        <v>7688</v>
      </c>
      <c r="Y1062" s="62">
        <v>777</v>
      </c>
      <c r="Z1062" s="109"/>
      <c r="AC1062" s="105" t="str">
        <f t="shared" si="58"/>
        <v/>
      </c>
    </row>
    <row r="1063" spans="24:29">
      <c r="X1063" s="57" t="s">
        <v>494</v>
      </c>
      <c r="Y1063" s="62">
        <v>675</v>
      </c>
      <c r="Z1063" s="109"/>
      <c r="AC1063" s="105" t="str">
        <f t="shared" si="58"/>
        <v/>
      </c>
    </row>
    <row r="1064" spans="24:29">
      <c r="X1064" s="57" t="s">
        <v>495</v>
      </c>
      <c r="Y1064" s="62">
        <v>675</v>
      </c>
      <c r="Z1064" s="109"/>
      <c r="AC1064" s="105" t="str">
        <f t="shared" si="58"/>
        <v/>
      </c>
    </row>
    <row r="1065" spans="24:29">
      <c r="X1065" s="57" t="s">
        <v>5521</v>
      </c>
      <c r="Y1065" s="62">
        <v>675</v>
      </c>
      <c r="Z1065" s="109"/>
      <c r="AC1065" s="105" t="str">
        <f t="shared" si="58"/>
        <v/>
      </c>
    </row>
    <row r="1066" spans="24:29">
      <c r="X1066" s="57" t="s">
        <v>496</v>
      </c>
      <c r="Y1066" s="62">
        <v>675</v>
      </c>
      <c r="Z1066" s="109"/>
      <c r="AC1066" s="105" t="str">
        <f t="shared" si="58"/>
        <v/>
      </c>
    </row>
    <row r="1067" spans="24:29">
      <c r="X1067" s="57" t="s">
        <v>4688</v>
      </c>
      <c r="Y1067" s="62">
        <v>777</v>
      </c>
      <c r="Z1067" s="109"/>
      <c r="AC1067" s="105" t="str">
        <f t="shared" si="58"/>
        <v/>
      </c>
    </row>
    <row r="1068" spans="24:29">
      <c r="X1068" s="57" t="s">
        <v>1156</v>
      </c>
      <c r="Y1068" s="62">
        <v>777</v>
      </c>
      <c r="Z1068" s="109"/>
      <c r="AC1068" s="105" t="str">
        <f t="shared" si="58"/>
        <v/>
      </c>
    </row>
    <row r="1069" spans="24:29">
      <c r="X1069" s="57" t="s">
        <v>1157</v>
      </c>
      <c r="Y1069" s="62">
        <v>771</v>
      </c>
      <c r="Z1069" s="109"/>
      <c r="AC1069" s="105" t="str">
        <f t="shared" si="58"/>
        <v/>
      </c>
    </row>
    <row r="1070" spans="24:29">
      <c r="X1070" s="57" t="s">
        <v>1158</v>
      </c>
      <c r="Y1070" s="62">
        <v>771</v>
      </c>
      <c r="Z1070" s="109"/>
      <c r="AC1070" s="105" t="str">
        <f t="shared" si="58"/>
        <v/>
      </c>
    </row>
    <row r="1071" spans="24:29">
      <c r="X1071" s="57" t="s">
        <v>5825</v>
      </c>
      <c r="Y1071" s="62">
        <v>771</v>
      </c>
      <c r="Z1071" s="109"/>
      <c r="AC1071" s="105" t="str">
        <f t="shared" si="58"/>
        <v/>
      </c>
    </row>
    <row r="1072" spans="24:29">
      <c r="X1072" s="57" t="s">
        <v>4689</v>
      </c>
      <c r="Y1072" s="62">
        <v>771</v>
      </c>
      <c r="Z1072" s="109"/>
      <c r="AC1072" s="105" t="str">
        <f t="shared" si="58"/>
        <v/>
      </c>
    </row>
    <row r="1073" spans="24:29">
      <c r="X1073" s="57" t="s">
        <v>1160</v>
      </c>
      <c r="Y1073" s="62">
        <v>771</v>
      </c>
      <c r="Z1073" s="109"/>
      <c r="AC1073" s="105" t="str">
        <f t="shared" si="58"/>
        <v/>
      </c>
    </row>
    <row r="1074" spans="24:29">
      <c r="X1074" s="57" t="s">
        <v>7689</v>
      </c>
      <c r="Y1074" s="62">
        <v>771</v>
      </c>
      <c r="Z1074" s="109"/>
      <c r="AC1074" s="105" t="str">
        <f t="shared" si="58"/>
        <v/>
      </c>
    </row>
    <row r="1075" spans="24:29">
      <c r="X1075" s="57" t="s">
        <v>497</v>
      </c>
      <c r="Y1075" s="62">
        <v>659</v>
      </c>
      <c r="Z1075" s="109"/>
      <c r="AC1075" s="105" t="str">
        <f t="shared" si="58"/>
        <v/>
      </c>
    </row>
    <row r="1076" spans="24:29">
      <c r="X1076" s="57" t="s">
        <v>498</v>
      </c>
      <c r="Y1076" s="62">
        <v>659</v>
      </c>
      <c r="Z1076" s="109"/>
      <c r="AC1076" s="105" t="str">
        <f t="shared" si="58"/>
        <v/>
      </c>
    </row>
    <row r="1077" spans="24:29">
      <c r="X1077" s="57" t="s">
        <v>5522</v>
      </c>
      <c r="Y1077" s="62">
        <v>659</v>
      </c>
      <c r="Z1077" s="109"/>
      <c r="AC1077" s="105" t="str">
        <f t="shared" si="58"/>
        <v/>
      </c>
    </row>
    <row r="1078" spans="24:29">
      <c r="X1078" s="57" t="s">
        <v>499</v>
      </c>
      <c r="Y1078" s="62">
        <v>659</v>
      </c>
      <c r="Z1078" s="109"/>
      <c r="AC1078" s="105" t="str">
        <f t="shared" si="58"/>
        <v/>
      </c>
    </row>
    <row r="1079" spans="24:29">
      <c r="X1079" s="57" t="s">
        <v>4690</v>
      </c>
      <c r="Y1079" s="62">
        <v>771</v>
      </c>
      <c r="Z1079" s="109"/>
      <c r="AC1079" s="105" t="str">
        <f t="shared" si="58"/>
        <v/>
      </c>
    </row>
    <row r="1080" spans="24:29">
      <c r="X1080" s="57" t="s">
        <v>1164</v>
      </c>
      <c r="Y1080" s="62">
        <v>771</v>
      </c>
      <c r="Z1080" s="109"/>
      <c r="AC1080" s="105" t="str">
        <f t="shared" si="58"/>
        <v/>
      </c>
    </row>
    <row r="1081" spans="24:29">
      <c r="X1081" s="57" t="s">
        <v>1165</v>
      </c>
      <c r="Y1081" s="62">
        <v>820</v>
      </c>
      <c r="Z1081" s="109"/>
      <c r="AC1081" s="105" t="str">
        <f t="shared" si="58"/>
        <v/>
      </c>
    </row>
    <row r="1082" spans="24:29">
      <c r="X1082" s="57" t="s">
        <v>1166</v>
      </c>
      <c r="Y1082" s="62">
        <v>820</v>
      </c>
      <c r="Z1082" s="109"/>
      <c r="AC1082" s="105" t="str">
        <f t="shared" si="58"/>
        <v/>
      </c>
    </row>
    <row r="1083" spans="24:29">
      <c r="X1083" s="57" t="s">
        <v>5826</v>
      </c>
      <c r="Y1083" s="62">
        <v>820</v>
      </c>
      <c r="Z1083" s="109"/>
      <c r="AC1083" s="105" t="str">
        <f t="shared" si="58"/>
        <v/>
      </c>
    </row>
    <row r="1084" spans="24:29">
      <c r="X1084" s="57" t="s">
        <v>4691</v>
      </c>
      <c r="Y1084" s="62">
        <v>820</v>
      </c>
      <c r="Z1084" s="109"/>
      <c r="AC1084" s="105" t="str">
        <f t="shared" si="58"/>
        <v/>
      </c>
    </row>
    <row r="1085" spans="24:29">
      <c r="X1085" s="57" t="s">
        <v>1168</v>
      </c>
      <c r="Y1085" s="62">
        <v>820</v>
      </c>
      <c r="Z1085" s="109"/>
      <c r="AC1085" s="105" t="str">
        <f t="shared" si="58"/>
        <v/>
      </c>
    </row>
    <row r="1086" spans="24:29">
      <c r="X1086" s="57" t="s">
        <v>7690</v>
      </c>
      <c r="Y1086" s="62">
        <v>820</v>
      </c>
      <c r="Z1086" s="109"/>
      <c r="AC1086" s="105" t="str">
        <f t="shared" si="58"/>
        <v/>
      </c>
    </row>
    <row r="1087" spans="24:29">
      <c r="X1087" s="57" t="s">
        <v>500</v>
      </c>
      <c r="Y1087" s="62">
        <v>699</v>
      </c>
      <c r="Z1087" s="109"/>
      <c r="AC1087" s="105" t="str">
        <f t="shared" si="58"/>
        <v/>
      </c>
    </row>
    <row r="1088" spans="24:29">
      <c r="X1088" s="57" t="s">
        <v>501</v>
      </c>
      <c r="Y1088" s="62">
        <v>699</v>
      </c>
      <c r="Z1088" s="109"/>
      <c r="AC1088" s="105" t="str">
        <f t="shared" si="58"/>
        <v/>
      </c>
    </row>
    <row r="1089" spans="24:29">
      <c r="X1089" s="57" t="s">
        <v>5523</v>
      </c>
      <c r="Y1089" s="62">
        <v>699</v>
      </c>
      <c r="Z1089" s="109"/>
      <c r="AC1089" s="105" t="str">
        <f t="shared" si="58"/>
        <v/>
      </c>
    </row>
    <row r="1090" spans="24:29">
      <c r="X1090" s="57" t="s">
        <v>502</v>
      </c>
      <c r="Y1090" s="62">
        <v>699</v>
      </c>
      <c r="Z1090" s="109"/>
      <c r="AC1090" s="105" t="str">
        <f t="shared" si="58"/>
        <v/>
      </c>
    </row>
    <row r="1091" spans="24:29">
      <c r="X1091" s="57" t="s">
        <v>4692</v>
      </c>
      <c r="Y1091" s="62">
        <v>820</v>
      </c>
      <c r="Z1091" s="109"/>
      <c r="AC1091" s="105" t="str">
        <f t="shared" si="58"/>
        <v/>
      </c>
    </row>
    <row r="1092" spans="24:29">
      <c r="X1092" s="57" t="s">
        <v>1172</v>
      </c>
      <c r="Y1092" s="62">
        <v>820</v>
      </c>
      <c r="Z1092" s="109"/>
      <c r="AC1092" s="105" t="str">
        <f t="shared" si="58"/>
        <v/>
      </c>
    </row>
    <row r="1093" spans="24:29">
      <c r="X1093" s="57" t="s">
        <v>267</v>
      </c>
      <c r="Y1093" s="62">
        <v>41</v>
      </c>
      <c r="Z1093" s="109"/>
      <c r="AC1093" s="105" t="str">
        <f t="shared" si="58"/>
        <v/>
      </c>
    </row>
    <row r="1094" spans="24:29">
      <c r="X1094" s="57" t="s">
        <v>268</v>
      </c>
      <c r="Y1094" s="62">
        <v>41</v>
      </c>
      <c r="Z1094" s="109"/>
      <c r="AC1094" s="105" t="str">
        <f t="shared" si="58"/>
        <v/>
      </c>
    </row>
    <row r="1095" spans="24:29">
      <c r="X1095" s="57" t="s">
        <v>269</v>
      </c>
      <c r="Y1095" s="62">
        <v>41</v>
      </c>
      <c r="Z1095" s="109"/>
      <c r="AC1095" s="105" t="str">
        <f t="shared" si="58"/>
        <v/>
      </c>
    </row>
    <row r="1096" spans="24:29">
      <c r="X1096" s="57" t="s">
        <v>5827</v>
      </c>
      <c r="Y1096" s="62">
        <v>41</v>
      </c>
      <c r="Z1096" s="109"/>
      <c r="AC1096" s="105" t="str">
        <f t="shared" si="58"/>
        <v/>
      </c>
    </row>
    <row r="1097" spans="24:29">
      <c r="X1097" s="57" t="s">
        <v>4583</v>
      </c>
      <c r="Y1097" s="62">
        <v>41</v>
      </c>
      <c r="Z1097" s="109"/>
      <c r="AC1097" s="105" t="str">
        <f t="shared" si="58"/>
        <v/>
      </c>
    </row>
    <row r="1098" spans="24:29">
      <c r="X1098" s="57" t="s">
        <v>7691</v>
      </c>
      <c r="Y1098" s="62">
        <v>41</v>
      </c>
      <c r="Z1098" s="109"/>
      <c r="AC1098" s="105" t="str">
        <f t="shared" si="58"/>
        <v/>
      </c>
    </row>
    <row r="1099" spans="24:29">
      <c r="X1099" s="57" t="s">
        <v>7692</v>
      </c>
      <c r="Y1099" s="62">
        <v>43</v>
      </c>
      <c r="Z1099" s="109"/>
      <c r="AC1099" s="105" t="str">
        <f t="shared" si="58"/>
        <v/>
      </c>
    </row>
    <row r="1100" spans="24:29">
      <c r="X1100" s="57" t="s">
        <v>7693</v>
      </c>
      <c r="Y1100" s="62">
        <v>43</v>
      </c>
      <c r="Z1100" s="109"/>
      <c r="AC1100" s="105" t="str">
        <f t="shared" si="58"/>
        <v/>
      </c>
    </row>
    <row r="1101" spans="24:29">
      <c r="X1101" s="57" t="s">
        <v>271</v>
      </c>
      <c r="Y1101" s="62">
        <v>325</v>
      </c>
      <c r="Z1101" s="109"/>
      <c r="AC1101" s="105" t="str">
        <f t="shared" si="58"/>
        <v/>
      </c>
    </row>
    <row r="1102" spans="24:29">
      <c r="X1102" s="57" t="s">
        <v>272</v>
      </c>
      <c r="Y1102" s="62">
        <v>325</v>
      </c>
      <c r="Z1102" s="109"/>
      <c r="AC1102" s="105" t="str">
        <f t="shared" si="58"/>
        <v/>
      </c>
    </row>
    <row r="1103" spans="24:29">
      <c r="X1103" s="57" t="s">
        <v>273</v>
      </c>
      <c r="Y1103" s="62">
        <v>325</v>
      </c>
      <c r="Z1103" s="109"/>
      <c r="AC1103" s="105" t="str">
        <f t="shared" si="58"/>
        <v/>
      </c>
    </row>
    <row r="1104" spans="24:29">
      <c r="X1104" s="57" t="s">
        <v>5828</v>
      </c>
      <c r="Y1104" s="62">
        <v>325</v>
      </c>
      <c r="Z1104" s="109"/>
      <c r="AC1104" s="105" t="str">
        <f t="shared" si="58"/>
        <v/>
      </c>
    </row>
    <row r="1105" spans="24:29">
      <c r="X1105" s="57" t="s">
        <v>4584</v>
      </c>
      <c r="Y1105" s="62">
        <v>325</v>
      </c>
      <c r="Z1105" s="109"/>
      <c r="AC1105" s="105" t="str">
        <f t="shared" si="58"/>
        <v/>
      </c>
    </row>
    <row r="1106" spans="24:29">
      <c r="X1106" s="57" t="s">
        <v>7694</v>
      </c>
      <c r="Y1106" s="62">
        <v>325</v>
      </c>
      <c r="Z1106" s="109"/>
      <c r="AC1106" s="105" t="str">
        <f t="shared" si="58"/>
        <v/>
      </c>
    </row>
    <row r="1107" spans="24:29">
      <c r="X1107" s="57" t="s">
        <v>1173</v>
      </c>
      <c r="Y1107" s="62">
        <v>420</v>
      </c>
      <c r="Z1107" s="109"/>
      <c r="AC1107" s="105" t="str">
        <f t="shared" ref="AC1107:AC1170" si="59">IFERROR(VLOOKUP(AB1107,Z:AA,2,FALSE),"")</f>
        <v/>
      </c>
    </row>
    <row r="1108" spans="24:29">
      <c r="X1108" s="57" t="s">
        <v>1174</v>
      </c>
      <c r="Y1108" s="62">
        <v>420</v>
      </c>
      <c r="Z1108" s="109"/>
      <c r="AC1108" s="105" t="str">
        <f t="shared" si="59"/>
        <v/>
      </c>
    </row>
    <row r="1109" spans="24:29">
      <c r="X1109" s="57" t="s">
        <v>5829</v>
      </c>
      <c r="Y1109" s="62">
        <v>420</v>
      </c>
      <c r="Z1109" s="109"/>
      <c r="AC1109" s="105" t="str">
        <f t="shared" si="59"/>
        <v/>
      </c>
    </row>
    <row r="1110" spans="24:29">
      <c r="X1110" s="57" t="s">
        <v>4693</v>
      </c>
      <c r="Y1110" s="62">
        <v>420</v>
      </c>
      <c r="Z1110" s="109"/>
      <c r="AC1110" s="105" t="str">
        <f t="shared" si="59"/>
        <v/>
      </c>
    </row>
    <row r="1111" spans="24:29">
      <c r="X1111" s="57" t="s">
        <v>1176</v>
      </c>
      <c r="Y1111" s="62">
        <v>420</v>
      </c>
      <c r="Z1111" s="109"/>
      <c r="AC1111" s="105" t="str">
        <f t="shared" si="59"/>
        <v/>
      </c>
    </row>
    <row r="1112" spans="24:29">
      <c r="X1112" s="57" t="s">
        <v>7695</v>
      </c>
      <c r="Y1112" s="62">
        <v>420</v>
      </c>
      <c r="Z1112" s="109"/>
      <c r="AC1112" s="105" t="str">
        <f t="shared" si="59"/>
        <v/>
      </c>
    </row>
    <row r="1113" spans="24:29">
      <c r="X1113" s="57" t="s">
        <v>503</v>
      </c>
      <c r="Y1113" s="62">
        <v>371</v>
      </c>
      <c r="Z1113" s="109"/>
      <c r="AC1113" s="105" t="str">
        <f t="shared" si="59"/>
        <v/>
      </c>
    </row>
    <row r="1114" spans="24:29">
      <c r="X1114" s="57" t="s">
        <v>504</v>
      </c>
      <c r="Y1114" s="62">
        <v>371</v>
      </c>
      <c r="Z1114" s="109"/>
      <c r="AC1114" s="105" t="str">
        <f t="shared" si="59"/>
        <v/>
      </c>
    </row>
    <row r="1115" spans="24:29">
      <c r="X1115" s="57" t="s">
        <v>5524</v>
      </c>
      <c r="Y1115" s="62">
        <v>371</v>
      </c>
      <c r="Z1115" s="109"/>
      <c r="AC1115" s="105" t="str">
        <f t="shared" si="59"/>
        <v/>
      </c>
    </row>
    <row r="1116" spans="24:29">
      <c r="X1116" s="57" t="s">
        <v>505</v>
      </c>
      <c r="Y1116" s="62">
        <v>371</v>
      </c>
      <c r="Z1116" s="109"/>
      <c r="AC1116" s="105" t="str">
        <f t="shared" si="59"/>
        <v/>
      </c>
    </row>
    <row r="1117" spans="24:29">
      <c r="X1117" s="57" t="s">
        <v>4694</v>
      </c>
      <c r="Y1117" s="62">
        <v>420</v>
      </c>
      <c r="Z1117" s="109"/>
      <c r="AC1117" s="105" t="str">
        <f t="shared" si="59"/>
        <v/>
      </c>
    </row>
    <row r="1118" spans="24:29">
      <c r="X1118" s="57" t="s">
        <v>1180</v>
      </c>
      <c r="Y1118" s="62">
        <v>420</v>
      </c>
      <c r="Z1118" s="109"/>
      <c r="AC1118" s="105" t="str">
        <f t="shared" si="59"/>
        <v/>
      </c>
    </row>
    <row r="1119" spans="24:29">
      <c r="X1119" s="57" t="s">
        <v>275</v>
      </c>
      <c r="Y1119" s="62">
        <v>42</v>
      </c>
      <c r="Z1119" s="109"/>
      <c r="AC1119" s="105" t="str">
        <f t="shared" si="59"/>
        <v/>
      </c>
    </row>
    <row r="1120" spans="24:29">
      <c r="X1120" s="57" t="s">
        <v>276</v>
      </c>
      <c r="Y1120" s="62">
        <v>42</v>
      </c>
      <c r="Z1120" s="109"/>
      <c r="AC1120" s="105" t="str">
        <f t="shared" si="59"/>
        <v/>
      </c>
    </row>
    <row r="1121" spans="24:29">
      <c r="X1121" s="57" t="s">
        <v>277</v>
      </c>
      <c r="Y1121" s="62">
        <v>42</v>
      </c>
      <c r="Z1121" s="109"/>
      <c r="AC1121" s="105" t="str">
        <f t="shared" si="59"/>
        <v/>
      </c>
    </row>
    <row r="1122" spans="24:29">
      <c r="X1122" s="57" t="s">
        <v>5830</v>
      </c>
      <c r="Y1122" s="62">
        <v>42</v>
      </c>
      <c r="Z1122" s="109"/>
      <c r="AC1122" s="105" t="str">
        <f t="shared" si="59"/>
        <v/>
      </c>
    </row>
    <row r="1123" spans="24:29">
      <c r="X1123" s="57" t="s">
        <v>4585</v>
      </c>
      <c r="Y1123" s="62">
        <v>42</v>
      </c>
      <c r="Z1123" s="109"/>
      <c r="AC1123" s="105" t="str">
        <f t="shared" si="59"/>
        <v/>
      </c>
    </row>
    <row r="1124" spans="24:29">
      <c r="X1124" s="57" t="s">
        <v>7696</v>
      </c>
      <c r="Y1124" s="62">
        <v>42</v>
      </c>
      <c r="Z1124" s="109"/>
      <c r="AC1124" s="105" t="str">
        <f t="shared" si="59"/>
        <v/>
      </c>
    </row>
    <row r="1125" spans="24:29">
      <c r="X1125" s="57" t="s">
        <v>7697</v>
      </c>
      <c r="Y1125" s="62">
        <v>44</v>
      </c>
      <c r="Z1125" s="109"/>
      <c r="AC1125" s="105" t="str">
        <f t="shared" si="59"/>
        <v/>
      </c>
    </row>
    <row r="1126" spans="24:29">
      <c r="X1126" s="57" t="s">
        <v>7698</v>
      </c>
      <c r="Y1126" s="62">
        <v>44</v>
      </c>
      <c r="Z1126" s="109"/>
      <c r="AC1126" s="105" t="str">
        <f t="shared" si="59"/>
        <v/>
      </c>
    </row>
    <row r="1127" spans="24:29">
      <c r="X1127" s="57" t="s">
        <v>279</v>
      </c>
      <c r="Y1127" s="62">
        <v>115</v>
      </c>
      <c r="Z1127" s="109"/>
      <c r="AC1127" s="105" t="str">
        <f t="shared" si="59"/>
        <v/>
      </c>
    </row>
    <row r="1128" spans="24:29">
      <c r="X1128" s="57" t="s">
        <v>280</v>
      </c>
      <c r="Y1128" s="62">
        <v>115</v>
      </c>
      <c r="Z1128" s="109"/>
      <c r="AC1128" s="105" t="str">
        <f t="shared" si="59"/>
        <v/>
      </c>
    </row>
    <row r="1129" spans="24:29">
      <c r="X1129" s="57" t="s">
        <v>281</v>
      </c>
      <c r="Y1129" s="62">
        <v>115</v>
      </c>
      <c r="Z1129" s="109"/>
      <c r="AC1129" s="105" t="str">
        <f t="shared" si="59"/>
        <v/>
      </c>
    </row>
    <row r="1130" spans="24:29">
      <c r="X1130" s="57" t="s">
        <v>5831</v>
      </c>
      <c r="Y1130" s="62">
        <v>115</v>
      </c>
      <c r="Z1130" s="109"/>
      <c r="AC1130" s="105" t="str">
        <f t="shared" si="59"/>
        <v/>
      </c>
    </row>
    <row r="1131" spans="24:29">
      <c r="X1131" s="57" t="s">
        <v>4586</v>
      </c>
      <c r="Y1131" s="62">
        <v>115</v>
      </c>
      <c r="Z1131" s="109"/>
      <c r="AC1131" s="105" t="str">
        <f t="shared" si="59"/>
        <v/>
      </c>
    </row>
    <row r="1132" spans="24:29">
      <c r="X1132" s="57" t="s">
        <v>7699</v>
      </c>
      <c r="Y1132" s="62">
        <v>115</v>
      </c>
      <c r="Z1132" s="109"/>
      <c r="AC1132" s="105" t="str">
        <f t="shared" si="59"/>
        <v/>
      </c>
    </row>
    <row r="1133" spans="24:29">
      <c r="X1133" s="57" t="s">
        <v>285</v>
      </c>
      <c r="Y1133" s="62">
        <v>59</v>
      </c>
      <c r="Z1133" s="109"/>
      <c r="AC1133" s="105" t="str">
        <f t="shared" si="59"/>
        <v/>
      </c>
    </row>
    <row r="1134" spans="24:29">
      <c r="X1134" s="57" t="s">
        <v>286</v>
      </c>
      <c r="Y1134" s="62">
        <v>59</v>
      </c>
      <c r="Z1134" s="109"/>
      <c r="AC1134" s="105" t="str">
        <f t="shared" si="59"/>
        <v/>
      </c>
    </row>
    <row r="1135" spans="24:29">
      <c r="X1135" s="57" t="s">
        <v>287</v>
      </c>
      <c r="Y1135" s="62">
        <v>59</v>
      </c>
      <c r="Z1135" s="109"/>
      <c r="AC1135" s="105" t="str">
        <f t="shared" si="59"/>
        <v/>
      </c>
    </row>
    <row r="1136" spans="24:29">
      <c r="X1136" s="57" t="s">
        <v>5832</v>
      </c>
      <c r="Y1136" s="62">
        <v>59</v>
      </c>
      <c r="Z1136" s="109"/>
      <c r="AC1136" s="105" t="str">
        <f t="shared" si="59"/>
        <v/>
      </c>
    </row>
    <row r="1137" spans="24:29">
      <c r="X1137" s="57" t="s">
        <v>4587</v>
      </c>
      <c r="Y1137" s="62">
        <v>59</v>
      </c>
      <c r="Z1137" s="109"/>
      <c r="AC1137" s="105" t="str">
        <f t="shared" si="59"/>
        <v/>
      </c>
    </row>
    <row r="1138" spans="24:29">
      <c r="X1138" s="57" t="s">
        <v>7700</v>
      </c>
      <c r="Y1138" s="62">
        <v>59</v>
      </c>
      <c r="Z1138" s="109"/>
      <c r="AC1138" s="105" t="str">
        <f t="shared" si="59"/>
        <v/>
      </c>
    </row>
    <row r="1139" spans="24:29">
      <c r="X1139" s="57" t="s">
        <v>289</v>
      </c>
      <c r="Y1139" s="62">
        <v>29</v>
      </c>
      <c r="Z1139" s="109"/>
      <c r="AC1139" s="105" t="str">
        <f t="shared" si="59"/>
        <v/>
      </c>
    </row>
    <row r="1140" spans="24:29">
      <c r="X1140" s="57" t="s">
        <v>290</v>
      </c>
      <c r="Y1140" s="62">
        <v>29</v>
      </c>
      <c r="Z1140" s="109"/>
      <c r="AC1140" s="105" t="str">
        <f t="shared" si="59"/>
        <v/>
      </c>
    </row>
    <row r="1141" spans="24:29">
      <c r="X1141" s="57" t="s">
        <v>291</v>
      </c>
      <c r="Y1141" s="62">
        <v>29</v>
      </c>
      <c r="Z1141" s="109"/>
      <c r="AC1141" s="105" t="str">
        <f t="shared" si="59"/>
        <v/>
      </c>
    </row>
    <row r="1142" spans="24:29">
      <c r="X1142" s="57" t="s">
        <v>5833</v>
      </c>
      <c r="Y1142" s="62">
        <v>29</v>
      </c>
      <c r="Z1142" s="109"/>
      <c r="AC1142" s="105" t="str">
        <f t="shared" si="59"/>
        <v/>
      </c>
    </row>
    <row r="1143" spans="24:29">
      <c r="X1143" s="57" t="s">
        <v>4588</v>
      </c>
      <c r="Y1143" s="62">
        <v>29</v>
      </c>
      <c r="Z1143" s="109"/>
      <c r="AC1143" s="105" t="str">
        <f t="shared" si="59"/>
        <v/>
      </c>
    </row>
    <row r="1144" spans="24:29">
      <c r="X1144" s="57" t="s">
        <v>7701</v>
      </c>
      <c r="Y1144" s="62">
        <v>29</v>
      </c>
      <c r="Z1144" s="109"/>
      <c r="AC1144" s="105" t="str">
        <f t="shared" si="59"/>
        <v/>
      </c>
    </row>
    <row r="1145" spans="24:29">
      <c r="X1145" s="57" t="s">
        <v>7702</v>
      </c>
      <c r="Y1145" s="62">
        <v>30</v>
      </c>
      <c r="Z1145" s="109"/>
      <c r="AC1145" s="105" t="str">
        <f t="shared" si="59"/>
        <v/>
      </c>
    </row>
    <row r="1146" spans="24:29">
      <c r="X1146" s="57" t="s">
        <v>7703</v>
      </c>
      <c r="Y1146" s="62">
        <v>30</v>
      </c>
      <c r="Z1146" s="109"/>
      <c r="AC1146" s="105" t="str">
        <f t="shared" si="59"/>
        <v/>
      </c>
    </row>
    <row r="1147" spans="24:29">
      <c r="X1147" s="57" t="s">
        <v>295</v>
      </c>
      <c r="Y1147" s="62">
        <v>83</v>
      </c>
      <c r="Z1147" s="109"/>
      <c r="AC1147" s="105" t="str">
        <f t="shared" si="59"/>
        <v/>
      </c>
    </row>
    <row r="1148" spans="24:29">
      <c r="X1148" s="57" t="s">
        <v>296</v>
      </c>
      <c r="Y1148" s="62">
        <v>83</v>
      </c>
      <c r="Z1148" s="109"/>
      <c r="AC1148" s="105" t="str">
        <f t="shared" si="59"/>
        <v/>
      </c>
    </row>
    <row r="1149" spans="24:29">
      <c r="X1149" s="57" t="s">
        <v>297</v>
      </c>
      <c r="Y1149" s="62">
        <v>83</v>
      </c>
      <c r="Z1149" s="109"/>
      <c r="AC1149" s="105" t="str">
        <f t="shared" si="59"/>
        <v/>
      </c>
    </row>
    <row r="1150" spans="24:29">
      <c r="X1150" s="57" t="s">
        <v>5834</v>
      </c>
      <c r="Y1150" s="62">
        <v>83</v>
      </c>
      <c r="Z1150" s="109"/>
      <c r="AC1150" s="105" t="str">
        <f t="shared" si="59"/>
        <v/>
      </c>
    </row>
    <row r="1151" spans="24:29">
      <c r="X1151" s="57" t="s">
        <v>4933</v>
      </c>
      <c r="Y1151" s="62">
        <v>83</v>
      </c>
      <c r="Z1151" s="109"/>
      <c r="AC1151" s="105" t="str">
        <f t="shared" si="59"/>
        <v/>
      </c>
    </row>
    <row r="1152" spans="24:29">
      <c r="X1152" s="57" t="s">
        <v>7704</v>
      </c>
      <c r="Y1152" s="62">
        <v>83</v>
      </c>
      <c r="Z1152" s="109"/>
      <c r="AC1152" s="105" t="str">
        <f t="shared" si="59"/>
        <v/>
      </c>
    </row>
    <row r="1153" spans="24:29">
      <c r="X1153" s="57" t="s">
        <v>7705</v>
      </c>
      <c r="Y1153" s="62">
        <v>83</v>
      </c>
      <c r="Z1153" s="109"/>
      <c r="AC1153" s="105" t="str">
        <f t="shared" si="59"/>
        <v/>
      </c>
    </row>
    <row r="1154" spans="24:29">
      <c r="X1154" s="57" t="s">
        <v>7706</v>
      </c>
      <c r="Y1154" s="62">
        <v>83</v>
      </c>
      <c r="Z1154" s="109"/>
      <c r="AC1154" s="105" t="str">
        <f t="shared" si="59"/>
        <v/>
      </c>
    </row>
    <row r="1155" spans="24:29">
      <c r="X1155" s="57" t="s">
        <v>299</v>
      </c>
      <c r="Y1155" s="62">
        <v>54</v>
      </c>
      <c r="Z1155" s="109"/>
      <c r="AC1155" s="105" t="str">
        <f t="shared" si="59"/>
        <v/>
      </c>
    </row>
    <row r="1156" spans="24:29">
      <c r="X1156" s="57" t="s">
        <v>300</v>
      </c>
      <c r="Y1156" s="62">
        <v>54</v>
      </c>
      <c r="Z1156" s="109"/>
      <c r="AC1156" s="105" t="str">
        <f t="shared" si="59"/>
        <v/>
      </c>
    </row>
    <row r="1157" spans="24:29">
      <c r="X1157" s="57" t="s">
        <v>301</v>
      </c>
      <c r="Y1157" s="62">
        <v>54</v>
      </c>
      <c r="Z1157" s="109"/>
      <c r="AC1157" s="105" t="str">
        <f t="shared" si="59"/>
        <v/>
      </c>
    </row>
    <row r="1158" spans="24:29">
      <c r="X1158" s="57" t="s">
        <v>5835</v>
      </c>
      <c r="Y1158" s="62">
        <v>54</v>
      </c>
      <c r="Z1158" s="109"/>
      <c r="AC1158" s="105" t="str">
        <f t="shared" si="59"/>
        <v/>
      </c>
    </row>
    <row r="1159" spans="24:29">
      <c r="X1159" s="57" t="s">
        <v>4934</v>
      </c>
      <c r="Y1159" s="62">
        <v>54</v>
      </c>
      <c r="Z1159" s="109"/>
      <c r="AC1159" s="105" t="str">
        <f t="shared" si="59"/>
        <v/>
      </c>
    </row>
    <row r="1160" spans="24:29">
      <c r="X1160" s="57" t="s">
        <v>7707</v>
      </c>
      <c r="Y1160" s="62">
        <v>54</v>
      </c>
      <c r="Z1160" s="109"/>
      <c r="AC1160" s="105" t="str">
        <f t="shared" si="59"/>
        <v/>
      </c>
    </row>
    <row r="1161" spans="24:29">
      <c r="X1161" s="57" t="s">
        <v>7708</v>
      </c>
      <c r="Y1161" s="62">
        <v>54</v>
      </c>
      <c r="Z1161" s="109"/>
      <c r="AC1161" s="105" t="str">
        <f t="shared" si="59"/>
        <v/>
      </c>
    </row>
    <row r="1162" spans="24:29">
      <c r="X1162" s="57" t="s">
        <v>7709</v>
      </c>
      <c r="Y1162" s="62">
        <v>54</v>
      </c>
      <c r="Z1162" s="109"/>
      <c r="AC1162" s="105" t="str">
        <f t="shared" si="59"/>
        <v/>
      </c>
    </row>
    <row r="1163" spans="24:29">
      <c r="X1163" s="57" t="s">
        <v>303</v>
      </c>
      <c r="Y1163" s="62">
        <v>29</v>
      </c>
      <c r="Z1163" s="109"/>
      <c r="AC1163" s="105" t="str">
        <f t="shared" si="59"/>
        <v/>
      </c>
    </row>
    <row r="1164" spans="24:29">
      <c r="X1164" s="57" t="s">
        <v>304</v>
      </c>
      <c r="Y1164" s="62">
        <v>29</v>
      </c>
      <c r="Z1164" s="109"/>
      <c r="AC1164" s="105" t="str">
        <f t="shared" si="59"/>
        <v/>
      </c>
    </row>
    <row r="1165" spans="24:29">
      <c r="X1165" s="57" t="s">
        <v>305</v>
      </c>
      <c r="Y1165" s="62">
        <v>29</v>
      </c>
      <c r="Z1165" s="109"/>
      <c r="AC1165" s="105" t="str">
        <f t="shared" si="59"/>
        <v/>
      </c>
    </row>
    <row r="1166" spans="24:29">
      <c r="X1166" s="57" t="s">
        <v>5836</v>
      </c>
      <c r="Y1166" s="62">
        <v>29</v>
      </c>
      <c r="Z1166" s="109"/>
      <c r="AC1166" s="105" t="str">
        <f t="shared" si="59"/>
        <v/>
      </c>
    </row>
    <row r="1167" spans="24:29">
      <c r="X1167" s="57" t="s">
        <v>4935</v>
      </c>
      <c r="Y1167" s="62">
        <v>29</v>
      </c>
      <c r="Z1167" s="109"/>
      <c r="AC1167" s="105" t="str">
        <f t="shared" si="59"/>
        <v/>
      </c>
    </row>
    <row r="1168" spans="24:29">
      <c r="X1168" s="57" t="s">
        <v>7710</v>
      </c>
      <c r="Y1168" s="62">
        <v>29</v>
      </c>
      <c r="Z1168" s="109"/>
      <c r="AC1168" s="105" t="str">
        <f t="shared" si="59"/>
        <v/>
      </c>
    </row>
    <row r="1169" spans="24:29">
      <c r="X1169" s="57" t="s">
        <v>7711</v>
      </c>
      <c r="Y1169" s="62">
        <v>29</v>
      </c>
      <c r="Z1169" s="109"/>
      <c r="AC1169" s="105" t="str">
        <f t="shared" si="59"/>
        <v/>
      </c>
    </row>
    <row r="1170" spans="24:29">
      <c r="X1170" s="57" t="s">
        <v>7712</v>
      </c>
      <c r="Y1170" s="62">
        <v>29</v>
      </c>
      <c r="Z1170" s="109"/>
      <c r="AC1170" s="105" t="str">
        <f t="shared" si="59"/>
        <v/>
      </c>
    </row>
    <row r="1171" spans="24:29">
      <c r="X1171" s="57" t="s">
        <v>1181</v>
      </c>
      <c r="Y1171" s="62">
        <v>1313</v>
      </c>
      <c r="Z1171" s="109"/>
      <c r="AC1171" s="105" t="str">
        <f t="shared" ref="AC1171:AC1234" si="60">IFERROR(VLOOKUP(AB1171,Z:AA,2,FALSE),"")</f>
        <v/>
      </c>
    </row>
    <row r="1172" spans="24:29">
      <c r="X1172" s="57" t="s">
        <v>1182</v>
      </c>
      <c r="Y1172" s="62">
        <v>1313</v>
      </c>
      <c r="Z1172" s="109"/>
      <c r="AC1172" s="105" t="str">
        <f t="shared" si="60"/>
        <v/>
      </c>
    </row>
    <row r="1173" spans="24:29">
      <c r="X1173" s="57" t="s">
        <v>5837</v>
      </c>
      <c r="Y1173" s="62">
        <v>1313</v>
      </c>
      <c r="Z1173" s="109"/>
      <c r="AC1173" s="105" t="str">
        <f t="shared" si="60"/>
        <v/>
      </c>
    </row>
    <row r="1174" spans="24:29">
      <c r="X1174" s="57" t="s">
        <v>4695</v>
      </c>
      <c r="Y1174" s="62">
        <v>1313</v>
      </c>
      <c r="Z1174" s="109"/>
      <c r="AC1174" s="105" t="str">
        <f t="shared" si="60"/>
        <v/>
      </c>
    </row>
    <row r="1175" spans="24:29">
      <c r="X1175" s="57" t="s">
        <v>1184</v>
      </c>
      <c r="Y1175" s="62">
        <v>1313</v>
      </c>
      <c r="Z1175" s="109"/>
      <c r="AC1175" s="105" t="str">
        <f t="shared" si="60"/>
        <v/>
      </c>
    </row>
    <row r="1176" spans="24:29">
      <c r="X1176" s="57" t="s">
        <v>7713</v>
      </c>
      <c r="Y1176" s="62">
        <v>1313</v>
      </c>
      <c r="Z1176" s="109"/>
      <c r="AC1176" s="105" t="str">
        <f t="shared" si="60"/>
        <v/>
      </c>
    </row>
    <row r="1177" spans="24:29">
      <c r="X1177" s="57" t="s">
        <v>506</v>
      </c>
      <c r="Y1177" s="62">
        <v>1146</v>
      </c>
      <c r="Z1177" s="109"/>
      <c r="AC1177" s="105" t="str">
        <f t="shared" si="60"/>
        <v/>
      </c>
    </row>
    <row r="1178" spans="24:29">
      <c r="X1178" s="57" t="s">
        <v>507</v>
      </c>
      <c r="Y1178" s="62">
        <v>1146</v>
      </c>
      <c r="Z1178" s="109"/>
      <c r="AC1178" s="105" t="str">
        <f t="shared" si="60"/>
        <v/>
      </c>
    </row>
    <row r="1179" spans="24:29">
      <c r="X1179" s="57" t="s">
        <v>5525</v>
      </c>
      <c r="Y1179" s="62">
        <v>1146</v>
      </c>
      <c r="Z1179" s="109"/>
      <c r="AC1179" s="105" t="str">
        <f t="shared" si="60"/>
        <v/>
      </c>
    </row>
    <row r="1180" spans="24:29">
      <c r="X1180" s="57" t="s">
        <v>508</v>
      </c>
      <c r="Y1180" s="62">
        <v>1146</v>
      </c>
      <c r="Z1180" s="109"/>
      <c r="AC1180" s="105" t="str">
        <f t="shared" si="60"/>
        <v/>
      </c>
    </row>
    <row r="1181" spans="24:29">
      <c r="X1181" s="57" t="s">
        <v>4696</v>
      </c>
      <c r="Y1181" s="62">
        <v>1313</v>
      </c>
      <c r="Z1181" s="109"/>
      <c r="AC1181" s="105" t="str">
        <f t="shared" si="60"/>
        <v/>
      </c>
    </row>
    <row r="1182" spans="24:29">
      <c r="X1182" s="57" t="s">
        <v>1188</v>
      </c>
      <c r="Y1182" s="62">
        <v>1313</v>
      </c>
      <c r="Z1182" s="109"/>
      <c r="AC1182" s="105" t="str">
        <f t="shared" si="60"/>
        <v/>
      </c>
    </row>
    <row r="1183" spans="24:29">
      <c r="X1183" s="57" t="s">
        <v>1189</v>
      </c>
      <c r="Y1183" s="62">
        <v>1388</v>
      </c>
      <c r="Z1183" s="109"/>
      <c r="AC1183" s="105" t="str">
        <f t="shared" si="60"/>
        <v/>
      </c>
    </row>
    <row r="1184" spans="24:29">
      <c r="X1184" s="57" t="s">
        <v>1190</v>
      </c>
      <c r="Y1184" s="62">
        <v>1388</v>
      </c>
      <c r="Z1184" s="109"/>
      <c r="AC1184" s="105" t="str">
        <f t="shared" si="60"/>
        <v/>
      </c>
    </row>
    <row r="1185" spans="24:29">
      <c r="X1185" s="57" t="s">
        <v>5838</v>
      </c>
      <c r="Y1185" s="62">
        <v>1388</v>
      </c>
      <c r="Z1185" s="109"/>
      <c r="AC1185" s="105" t="str">
        <f t="shared" si="60"/>
        <v/>
      </c>
    </row>
    <row r="1186" spans="24:29">
      <c r="X1186" s="57" t="s">
        <v>4697</v>
      </c>
      <c r="Y1186" s="62">
        <v>1388</v>
      </c>
      <c r="Z1186" s="109"/>
      <c r="AC1186" s="105" t="str">
        <f t="shared" si="60"/>
        <v/>
      </c>
    </row>
    <row r="1187" spans="24:29">
      <c r="X1187" s="57" t="s">
        <v>1192</v>
      </c>
      <c r="Y1187" s="62">
        <v>1388</v>
      </c>
      <c r="Z1187" s="109"/>
      <c r="AC1187" s="105" t="str">
        <f t="shared" si="60"/>
        <v/>
      </c>
    </row>
    <row r="1188" spans="24:29">
      <c r="X1188" s="57" t="s">
        <v>7714</v>
      </c>
      <c r="Y1188" s="62">
        <v>1388</v>
      </c>
      <c r="Z1188" s="109"/>
      <c r="AC1188" s="105" t="str">
        <f t="shared" si="60"/>
        <v/>
      </c>
    </row>
    <row r="1189" spans="24:29">
      <c r="X1189" s="57" t="s">
        <v>509</v>
      </c>
      <c r="Y1189" s="62">
        <v>1204</v>
      </c>
      <c r="Z1189" s="109"/>
      <c r="AC1189" s="105" t="str">
        <f t="shared" si="60"/>
        <v/>
      </c>
    </row>
    <row r="1190" spans="24:29">
      <c r="X1190" s="57" t="s">
        <v>510</v>
      </c>
      <c r="Y1190" s="62">
        <v>1204</v>
      </c>
      <c r="Z1190" s="109"/>
      <c r="AC1190" s="105" t="str">
        <f t="shared" si="60"/>
        <v/>
      </c>
    </row>
    <row r="1191" spans="24:29">
      <c r="X1191" s="57" t="s">
        <v>5526</v>
      </c>
      <c r="Y1191" s="62">
        <v>1204</v>
      </c>
      <c r="Z1191" s="109"/>
      <c r="AC1191" s="105" t="str">
        <f t="shared" si="60"/>
        <v/>
      </c>
    </row>
    <row r="1192" spans="24:29">
      <c r="X1192" s="57" t="s">
        <v>511</v>
      </c>
      <c r="Y1192" s="62">
        <v>1204</v>
      </c>
      <c r="Z1192" s="109"/>
      <c r="AC1192" s="105" t="str">
        <f t="shared" si="60"/>
        <v/>
      </c>
    </row>
    <row r="1193" spans="24:29">
      <c r="X1193" s="57" t="s">
        <v>4698</v>
      </c>
      <c r="Y1193" s="62">
        <v>1388</v>
      </c>
      <c r="Z1193" s="109"/>
      <c r="AC1193" s="105" t="str">
        <f t="shared" si="60"/>
        <v/>
      </c>
    </row>
    <row r="1194" spans="24:29">
      <c r="X1194" s="57" t="s">
        <v>1196</v>
      </c>
      <c r="Y1194" s="62">
        <v>1388</v>
      </c>
      <c r="Z1194" s="109"/>
      <c r="AC1194" s="105" t="str">
        <f t="shared" si="60"/>
        <v/>
      </c>
    </row>
    <row r="1195" spans="24:29">
      <c r="X1195" s="57" t="s">
        <v>1197</v>
      </c>
      <c r="Y1195" s="62">
        <v>1455</v>
      </c>
      <c r="Z1195" s="109"/>
      <c r="AC1195" s="105" t="str">
        <f t="shared" si="60"/>
        <v/>
      </c>
    </row>
    <row r="1196" spans="24:29">
      <c r="X1196" s="57" t="s">
        <v>1198</v>
      </c>
      <c r="Y1196" s="62">
        <v>1455</v>
      </c>
      <c r="Z1196" s="109"/>
      <c r="AC1196" s="105" t="str">
        <f t="shared" si="60"/>
        <v/>
      </c>
    </row>
    <row r="1197" spans="24:29">
      <c r="X1197" s="57" t="s">
        <v>5839</v>
      </c>
      <c r="Y1197" s="62">
        <v>1455</v>
      </c>
      <c r="Z1197" s="109"/>
      <c r="AC1197" s="105" t="str">
        <f t="shared" si="60"/>
        <v/>
      </c>
    </row>
    <row r="1198" spans="24:29">
      <c r="X1198" s="57" t="s">
        <v>4699</v>
      </c>
      <c r="Y1198" s="62">
        <v>1455</v>
      </c>
      <c r="Z1198" s="109"/>
      <c r="AC1198" s="105" t="str">
        <f t="shared" si="60"/>
        <v/>
      </c>
    </row>
    <row r="1199" spans="24:29">
      <c r="X1199" s="57" t="s">
        <v>1200</v>
      </c>
      <c r="Y1199" s="62">
        <v>1455</v>
      </c>
      <c r="Z1199" s="109"/>
      <c r="AC1199" s="105" t="str">
        <f t="shared" si="60"/>
        <v/>
      </c>
    </row>
    <row r="1200" spans="24:29">
      <c r="X1200" s="57" t="s">
        <v>7715</v>
      </c>
      <c r="Y1200" s="62">
        <v>1455</v>
      </c>
      <c r="Z1200" s="109"/>
      <c r="AC1200" s="105" t="str">
        <f t="shared" si="60"/>
        <v/>
      </c>
    </row>
    <row r="1201" spans="24:29">
      <c r="X1201" s="57" t="s">
        <v>512</v>
      </c>
      <c r="Y1201" s="62">
        <v>1274</v>
      </c>
      <c r="Z1201" s="109"/>
      <c r="AC1201" s="105" t="str">
        <f t="shared" si="60"/>
        <v/>
      </c>
    </row>
    <row r="1202" spans="24:29">
      <c r="X1202" s="57" t="s">
        <v>513</v>
      </c>
      <c r="Y1202" s="62">
        <v>1274</v>
      </c>
      <c r="Z1202" s="109"/>
      <c r="AC1202" s="105" t="str">
        <f t="shared" si="60"/>
        <v/>
      </c>
    </row>
    <row r="1203" spans="24:29">
      <c r="X1203" s="57" t="s">
        <v>5527</v>
      </c>
      <c r="Y1203" s="62">
        <v>1274</v>
      </c>
      <c r="Z1203" s="109"/>
      <c r="AC1203" s="105" t="str">
        <f t="shared" si="60"/>
        <v/>
      </c>
    </row>
    <row r="1204" spans="24:29">
      <c r="X1204" s="57" t="s">
        <v>514</v>
      </c>
      <c r="Y1204" s="62">
        <v>1274</v>
      </c>
      <c r="Z1204" s="109"/>
      <c r="AC1204" s="105" t="str">
        <f t="shared" si="60"/>
        <v/>
      </c>
    </row>
    <row r="1205" spans="24:29">
      <c r="X1205" s="57" t="s">
        <v>4700</v>
      </c>
      <c r="Y1205" s="62">
        <v>1455</v>
      </c>
      <c r="Z1205" s="109"/>
      <c r="AC1205" s="105" t="str">
        <f t="shared" si="60"/>
        <v/>
      </c>
    </row>
    <row r="1206" spans="24:29">
      <c r="X1206" s="57" t="s">
        <v>1204</v>
      </c>
      <c r="Y1206" s="62">
        <v>1455</v>
      </c>
      <c r="Z1206" s="109"/>
      <c r="AC1206" s="105" t="str">
        <f t="shared" si="60"/>
        <v/>
      </c>
    </row>
    <row r="1207" spans="24:29">
      <c r="X1207" s="57" t="s">
        <v>1205</v>
      </c>
      <c r="Y1207" s="62">
        <v>1521</v>
      </c>
      <c r="Z1207" s="109"/>
      <c r="AC1207" s="105" t="str">
        <f t="shared" si="60"/>
        <v/>
      </c>
    </row>
    <row r="1208" spans="24:29">
      <c r="X1208" s="57" t="s">
        <v>1206</v>
      </c>
      <c r="Y1208" s="62">
        <v>1521</v>
      </c>
      <c r="Z1208" s="109"/>
      <c r="AC1208" s="105" t="str">
        <f t="shared" si="60"/>
        <v/>
      </c>
    </row>
    <row r="1209" spans="24:29">
      <c r="X1209" s="57" t="s">
        <v>5840</v>
      </c>
      <c r="Y1209" s="62">
        <v>1521</v>
      </c>
      <c r="Z1209" s="109"/>
      <c r="AC1209" s="105" t="str">
        <f t="shared" si="60"/>
        <v/>
      </c>
    </row>
    <row r="1210" spans="24:29">
      <c r="X1210" s="57" t="s">
        <v>4701</v>
      </c>
      <c r="Y1210" s="62">
        <v>1521</v>
      </c>
      <c r="Z1210" s="109"/>
      <c r="AC1210" s="105" t="str">
        <f t="shared" si="60"/>
        <v/>
      </c>
    </row>
    <row r="1211" spans="24:29">
      <c r="X1211" s="57" t="s">
        <v>1208</v>
      </c>
      <c r="Y1211" s="62">
        <v>1521</v>
      </c>
      <c r="Z1211" s="109"/>
      <c r="AC1211" s="105" t="str">
        <f t="shared" si="60"/>
        <v/>
      </c>
    </row>
    <row r="1212" spans="24:29">
      <c r="X1212" s="57" t="s">
        <v>7716</v>
      </c>
      <c r="Y1212" s="62">
        <v>1521</v>
      </c>
      <c r="Z1212" s="109"/>
      <c r="AC1212" s="105" t="str">
        <f t="shared" si="60"/>
        <v/>
      </c>
    </row>
    <row r="1213" spans="24:29">
      <c r="X1213" s="57" t="s">
        <v>515</v>
      </c>
      <c r="Y1213" s="62">
        <v>1332</v>
      </c>
      <c r="Z1213" s="109"/>
      <c r="AC1213" s="105" t="str">
        <f t="shared" si="60"/>
        <v/>
      </c>
    </row>
    <row r="1214" spans="24:29">
      <c r="X1214" s="57" t="s">
        <v>516</v>
      </c>
      <c r="Y1214" s="62">
        <v>1332</v>
      </c>
      <c r="Z1214" s="109"/>
      <c r="AC1214" s="105" t="str">
        <f t="shared" si="60"/>
        <v/>
      </c>
    </row>
    <row r="1215" spans="24:29">
      <c r="X1215" s="57" t="s">
        <v>5528</v>
      </c>
      <c r="Y1215" s="62">
        <v>1332</v>
      </c>
      <c r="Z1215" s="109"/>
      <c r="AC1215" s="105" t="str">
        <f t="shared" si="60"/>
        <v/>
      </c>
    </row>
    <row r="1216" spans="24:29">
      <c r="X1216" s="57" t="s">
        <v>517</v>
      </c>
      <c r="Y1216" s="62">
        <v>1332</v>
      </c>
      <c r="Z1216" s="109"/>
      <c r="AC1216" s="105" t="str">
        <f t="shared" si="60"/>
        <v/>
      </c>
    </row>
    <row r="1217" spans="24:29">
      <c r="X1217" s="57" t="s">
        <v>4702</v>
      </c>
      <c r="Y1217" s="62">
        <v>1521</v>
      </c>
      <c r="Z1217" s="109"/>
      <c r="AC1217" s="105" t="str">
        <f t="shared" si="60"/>
        <v/>
      </c>
    </row>
    <row r="1218" spans="24:29">
      <c r="X1218" s="57" t="s">
        <v>1212</v>
      </c>
      <c r="Y1218" s="62">
        <v>1521</v>
      </c>
      <c r="Z1218" s="109"/>
      <c r="AC1218" s="105" t="str">
        <f t="shared" si="60"/>
        <v/>
      </c>
    </row>
    <row r="1219" spans="24:29">
      <c r="X1219" s="57" t="s">
        <v>1213</v>
      </c>
      <c r="Y1219" s="62">
        <v>1585</v>
      </c>
      <c r="Z1219" s="109"/>
      <c r="AC1219" s="105" t="str">
        <f t="shared" si="60"/>
        <v/>
      </c>
    </row>
    <row r="1220" spans="24:29">
      <c r="X1220" s="57" t="s">
        <v>1214</v>
      </c>
      <c r="Y1220" s="62">
        <v>1585</v>
      </c>
      <c r="Z1220" s="109"/>
      <c r="AC1220" s="105" t="str">
        <f t="shared" si="60"/>
        <v/>
      </c>
    </row>
    <row r="1221" spans="24:29">
      <c r="X1221" s="57" t="s">
        <v>5841</v>
      </c>
      <c r="Y1221" s="62">
        <v>1585</v>
      </c>
      <c r="Z1221" s="109"/>
      <c r="AC1221" s="105" t="str">
        <f t="shared" si="60"/>
        <v/>
      </c>
    </row>
    <row r="1222" spans="24:29">
      <c r="X1222" s="57" t="s">
        <v>4703</v>
      </c>
      <c r="Y1222" s="62">
        <v>1585</v>
      </c>
      <c r="Z1222" s="109"/>
      <c r="AC1222" s="105" t="str">
        <f t="shared" si="60"/>
        <v/>
      </c>
    </row>
    <row r="1223" spans="24:29">
      <c r="X1223" s="57" t="s">
        <v>1216</v>
      </c>
      <c r="Y1223" s="62">
        <v>1585</v>
      </c>
      <c r="Z1223" s="109"/>
      <c r="AC1223" s="105" t="str">
        <f t="shared" si="60"/>
        <v/>
      </c>
    </row>
    <row r="1224" spans="24:29">
      <c r="X1224" s="57" t="s">
        <v>7717</v>
      </c>
      <c r="Y1224" s="62">
        <v>1585</v>
      </c>
      <c r="Z1224" s="109"/>
      <c r="AC1224" s="105" t="str">
        <f t="shared" si="60"/>
        <v/>
      </c>
    </row>
    <row r="1225" spans="24:29">
      <c r="X1225" s="57" t="s">
        <v>518</v>
      </c>
      <c r="Y1225" s="62">
        <v>1389</v>
      </c>
      <c r="Z1225" s="109"/>
      <c r="AC1225" s="105" t="str">
        <f t="shared" si="60"/>
        <v/>
      </c>
    </row>
    <row r="1226" spans="24:29">
      <c r="X1226" s="57" t="s">
        <v>519</v>
      </c>
      <c r="Y1226" s="62">
        <v>1389</v>
      </c>
      <c r="Z1226" s="109"/>
      <c r="AC1226" s="105" t="str">
        <f t="shared" si="60"/>
        <v/>
      </c>
    </row>
    <row r="1227" spans="24:29">
      <c r="X1227" s="57" t="s">
        <v>5529</v>
      </c>
      <c r="Y1227" s="62">
        <v>1389</v>
      </c>
      <c r="Z1227" s="109"/>
      <c r="AC1227" s="105" t="str">
        <f t="shared" si="60"/>
        <v/>
      </c>
    </row>
    <row r="1228" spans="24:29">
      <c r="X1228" s="57" t="s">
        <v>520</v>
      </c>
      <c r="Y1228" s="62">
        <v>1389</v>
      </c>
      <c r="Z1228" s="109"/>
      <c r="AC1228" s="105" t="str">
        <f t="shared" si="60"/>
        <v/>
      </c>
    </row>
    <row r="1229" spans="24:29">
      <c r="X1229" s="57" t="s">
        <v>4704</v>
      </c>
      <c r="Y1229" s="62">
        <v>1585</v>
      </c>
      <c r="Z1229" s="109"/>
      <c r="AC1229" s="105" t="str">
        <f t="shared" si="60"/>
        <v/>
      </c>
    </row>
    <row r="1230" spans="24:29">
      <c r="X1230" s="57" t="s">
        <v>1220</v>
      </c>
      <c r="Y1230" s="62">
        <v>1585</v>
      </c>
      <c r="Z1230" s="109"/>
      <c r="AC1230" s="105" t="str">
        <f t="shared" si="60"/>
        <v/>
      </c>
    </row>
    <row r="1231" spans="24:29">
      <c r="X1231" s="57" t="s">
        <v>1221</v>
      </c>
      <c r="Y1231" s="62">
        <v>1680</v>
      </c>
      <c r="Z1231" s="109"/>
      <c r="AC1231" s="105" t="str">
        <f t="shared" si="60"/>
        <v/>
      </c>
    </row>
    <row r="1232" spans="24:29">
      <c r="X1232" s="57" t="s">
        <v>1222</v>
      </c>
      <c r="Y1232" s="62">
        <v>1680</v>
      </c>
      <c r="Z1232" s="109"/>
      <c r="AC1232" s="105" t="str">
        <f t="shared" si="60"/>
        <v/>
      </c>
    </row>
    <row r="1233" spans="24:29">
      <c r="X1233" s="57" t="s">
        <v>5842</v>
      </c>
      <c r="Y1233" s="62">
        <v>1680</v>
      </c>
      <c r="Z1233" s="109"/>
      <c r="AC1233" s="105" t="str">
        <f t="shared" si="60"/>
        <v/>
      </c>
    </row>
    <row r="1234" spans="24:29">
      <c r="X1234" s="57" t="s">
        <v>4705</v>
      </c>
      <c r="Y1234" s="62">
        <v>1680</v>
      </c>
      <c r="Z1234" s="109"/>
      <c r="AC1234" s="105" t="str">
        <f t="shared" si="60"/>
        <v/>
      </c>
    </row>
    <row r="1235" spans="24:29">
      <c r="X1235" s="57" t="s">
        <v>1224</v>
      </c>
      <c r="Y1235" s="62">
        <v>1680</v>
      </c>
      <c r="Z1235" s="109"/>
      <c r="AC1235" s="105" t="str">
        <f t="shared" ref="AC1235:AC1298" si="61">IFERROR(VLOOKUP(AB1235,Z:AA,2,FALSE),"")</f>
        <v/>
      </c>
    </row>
    <row r="1236" spans="24:29">
      <c r="X1236" s="57" t="s">
        <v>7718</v>
      </c>
      <c r="Y1236" s="62">
        <v>1680</v>
      </c>
      <c r="Z1236" s="109"/>
      <c r="AC1236" s="105" t="str">
        <f t="shared" si="61"/>
        <v/>
      </c>
    </row>
    <row r="1237" spans="24:29">
      <c r="X1237" s="57" t="s">
        <v>521</v>
      </c>
      <c r="Y1237" s="62">
        <v>1466</v>
      </c>
      <c r="Z1237" s="109"/>
      <c r="AC1237" s="105" t="str">
        <f t="shared" si="61"/>
        <v/>
      </c>
    </row>
    <row r="1238" spans="24:29">
      <c r="X1238" s="57" t="s">
        <v>522</v>
      </c>
      <c r="Y1238" s="62">
        <v>1466</v>
      </c>
      <c r="Z1238" s="109"/>
      <c r="AC1238" s="105" t="str">
        <f t="shared" si="61"/>
        <v/>
      </c>
    </row>
    <row r="1239" spans="24:29">
      <c r="X1239" s="57" t="s">
        <v>5530</v>
      </c>
      <c r="Y1239" s="62">
        <v>1466</v>
      </c>
      <c r="Z1239" s="109"/>
      <c r="AC1239" s="105" t="str">
        <f t="shared" si="61"/>
        <v/>
      </c>
    </row>
    <row r="1240" spans="24:29">
      <c r="X1240" s="57" t="s">
        <v>523</v>
      </c>
      <c r="Y1240" s="62">
        <v>1466</v>
      </c>
      <c r="Z1240" s="109"/>
      <c r="AC1240" s="105" t="str">
        <f t="shared" si="61"/>
        <v/>
      </c>
    </row>
    <row r="1241" spans="24:29">
      <c r="X1241" s="57" t="s">
        <v>4706</v>
      </c>
      <c r="Y1241" s="62">
        <v>1680</v>
      </c>
      <c r="Z1241" s="109"/>
      <c r="AC1241" s="105" t="str">
        <f t="shared" si="61"/>
        <v/>
      </c>
    </row>
    <row r="1242" spans="24:29">
      <c r="X1242" s="57" t="s">
        <v>1228</v>
      </c>
      <c r="Y1242" s="62">
        <v>1680</v>
      </c>
      <c r="Z1242" s="109"/>
      <c r="AC1242" s="105" t="str">
        <f t="shared" si="61"/>
        <v/>
      </c>
    </row>
    <row r="1243" spans="24:29">
      <c r="X1243" s="57" t="s">
        <v>1229</v>
      </c>
      <c r="Y1243" s="62">
        <v>1723</v>
      </c>
      <c r="Z1243" s="109"/>
      <c r="AC1243" s="105" t="str">
        <f t="shared" si="61"/>
        <v/>
      </c>
    </row>
    <row r="1244" spans="24:29">
      <c r="X1244" s="57" t="s">
        <v>1230</v>
      </c>
      <c r="Y1244" s="62">
        <v>1723</v>
      </c>
      <c r="Z1244" s="109"/>
      <c r="AC1244" s="105" t="str">
        <f t="shared" si="61"/>
        <v/>
      </c>
    </row>
    <row r="1245" spans="24:29">
      <c r="X1245" s="57" t="s">
        <v>5843</v>
      </c>
      <c r="Y1245" s="62">
        <v>1723</v>
      </c>
      <c r="Z1245" s="109"/>
      <c r="AC1245" s="105" t="str">
        <f t="shared" si="61"/>
        <v/>
      </c>
    </row>
    <row r="1246" spans="24:29">
      <c r="X1246" s="57" t="s">
        <v>4707</v>
      </c>
      <c r="Y1246" s="62">
        <v>1723</v>
      </c>
      <c r="Z1246" s="109"/>
      <c r="AC1246" s="105" t="str">
        <f t="shared" si="61"/>
        <v/>
      </c>
    </row>
    <row r="1247" spans="24:29">
      <c r="X1247" s="57" t="s">
        <v>1232</v>
      </c>
      <c r="Y1247" s="62">
        <v>1723</v>
      </c>
      <c r="Z1247" s="109"/>
      <c r="AC1247" s="105" t="str">
        <f t="shared" si="61"/>
        <v/>
      </c>
    </row>
    <row r="1248" spans="24:29">
      <c r="X1248" s="57" t="s">
        <v>7719</v>
      </c>
      <c r="Y1248" s="62">
        <v>1723</v>
      </c>
      <c r="Z1248" s="109"/>
      <c r="AC1248" s="105" t="str">
        <f t="shared" si="61"/>
        <v/>
      </c>
    </row>
    <row r="1249" spans="24:29">
      <c r="X1249" s="57" t="s">
        <v>524</v>
      </c>
      <c r="Y1249" s="62">
        <v>1531</v>
      </c>
      <c r="Z1249" s="109"/>
      <c r="AC1249" s="105" t="str">
        <f t="shared" si="61"/>
        <v/>
      </c>
    </row>
    <row r="1250" spans="24:29">
      <c r="X1250" s="57" t="s">
        <v>525</v>
      </c>
      <c r="Y1250" s="62">
        <v>1531</v>
      </c>
      <c r="Z1250" s="109"/>
      <c r="AC1250" s="105" t="str">
        <f t="shared" si="61"/>
        <v/>
      </c>
    </row>
    <row r="1251" spans="24:29">
      <c r="X1251" s="57" t="s">
        <v>5531</v>
      </c>
      <c r="Y1251" s="62">
        <v>1531</v>
      </c>
      <c r="Z1251" s="109"/>
      <c r="AC1251" s="105" t="str">
        <f t="shared" si="61"/>
        <v/>
      </c>
    </row>
    <row r="1252" spans="24:29">
      <c r="X1252" s="57" t="s">
        <v>526</v>
      </c>
      <c r="Y1252" s="62">
        <v>1531</v>
      </c>
      <c r="Z1252" s="109"/>
      <c r="AC1252" s="105" t="str">
        <f t="shared" si="61"/>
        <v/>
      </c>
    </row>
    <row r="1253" spans="24:29">
      <c r="X1253" s="57" t="s">
        <v>4708</v>
      </c>
      <c r="Y1253" s="62">
        <v>1723</v>
      </c>
      <c r="Z1253" s="109"/>
      <c r="AC1253" s="105" t="str">
        <f t="shared" si="61"/>
        <v/>
      </c>
    </row>
    <row r="1254" spans="24:29">
      <c r="X1254" s="57" t="s">
        <v>1236</v>
      </c>
      <c r="Y1254" s="62">
        <v>1723</v>
      </c>
      <c r="Z1254" s="109"/>
      <c r="AC1254" s="105" t="str">
        <f t="shared" si="61"/>
        <v/>
      </c>
    </row>
    <row r="1255" spans="24:29">
      <c r="X1255" s="57" t="s">
        <v>1237</v>
      </c>
      <c r="Y1255" s="62">
        <v>1781</v>
      </c>
      <c r="Z1255" s="109"/>
      <c r="AC1255" s="105" t="str">
        <f t="shared" si="61"/>
        <v/>
      </c>
    </row>
    <row r="1256" spans="24:29">
      <c r="X1256" s="57" t="s">
        <v>1238</v>
      </c>
      <c r="Y1256" s="62">
        <v>1781</v>
      </c>
      <c r="Z1256" s="109"/>
      <c r="AC1256" s="105" t="str">
        <f t="shared" si="61"/>
        <v/>
      </c>
    </row>
    <row r="1257" spans="24:29">
      <c r="X1257" s="57" t="s">
        <v>5844</v>
      </c>
      <c r="Y1257" s="62">
        <v>1781</v>
      </c>
      <c r="Z1257" s="109"/>
      <c r="AC1257" s="105" t="str">
        <f t="shared" si="61"/>
        <v/>
      </c>
    </row>
    <row r="1258" spans="24:29">
      <c r="X1258" s="57" t="s">
        <v>4709</v>
      </c>
      <c r="Y1258" s="62">
        <v>1781</v>
      </c>
      <c r="Z1258" s="109"/>
      <c r="AC1258" s="105" t="str">
        <f t="shared" si="61"/>
        <v/>
      </c>
    </row>
    <row r="1259" spans="24:29">
      <c r="X1259" s="57" t="s">
        <v>1240</v>
      </c>
      <c r="Y1259" s="62">
        <v>1781</v>
      </c>
      <c r="Z1259" s="109"/>
      <c r="AC1259" s="105" t="str">
        <f t="shared" si="61"/>
        <v/>
      </c>
    </row>
    <row r="1260" spans="24:29">
      <c r="X1260" s="57" t="s">
        <v>7720</v>
      </c>
      <c r="Y1260" s="62">
        <v>1781</v>
      </c>
      <c r="Z1260" s="109"/>
      <c r="AC1260" s="105" t="str">
        <f t="shared" si="61"/>
        <v/>
      </c>
    </row>
    <row r="1261" spans="24:29">
      <c r="X1261" s="57" t="s">
        <v>527</v>
      </c>
      <c r="Y1261" s="62">
        <v>1584</v>
      </c>
      <c r="Z1261" s="109"/>
      <c r="AC1261" s="105" t="str">
        <f t="shared" si="61"/>
        <v/>
      </c>
    </row>
    <row r="1262" spans="24:29">
      <c r="X1262" s="57" t="s">
        <v>528</v>
      </c>
      <c r="Y1262" s="62">
        <v>1584</v>
      </c>
      <c r="Z1262" s="109"/>
      <c r="AC1262" s="105" t="str">
        <f t="shared" si="61"/>
        <v/>
      </c>
    </row>
    <row r="1263" spans="24:29">
      <c r="X1263" s="57" t="s">
        <v>5532</v>
      </c>
      <c r="Y1263" s="62">
        <v>1584</v>
      </c>
      <c r="Z1263" s="109"/>
      <c r="AC1263" s="105" t="str">
        <f t="shared" si="61"/>
        <v/>
      </c>
    </row>
    <row r="1264" spans="24:29">
      <c r="X1264" s="57" t="s">
        <v>529</v>
      </c>
      <c r="Y1264" s="62">
        <v>1584</v>
      </c>
      <c r="Z1264" s="109"/>
      <c r="AC1264" s="105" t="str">
        <f t="shared" si="61"/>
        <v/>
      </c>
    </row>
    <row r="1265" spans="24:29">
      <c r="X1265" s="57" t="s">
        <v>4710</v>
      </c>
      <c r="Y1265" s="62">
        <v>1781</v>
      </c>
      <c r="Z1265" s="109"/>
      <c r="AC1265" s="105" t="str">
        <f t="shared" si="61"/>
        <v/>
      </c>
    </row>
    <row r="1266" spans="24:29">
      <c r="X1266" s="57" t="s">
        <v>1244</v>
      </c>
      <c r="Y1266" s="62">
        <v>1781</v>
      </c>
      <c r="Z1266" s="109"/>
      <c r="AC1266" s="105" t="str">
        <f t="shared" si="61"/>
        <v/>
      </c>
    </row>
    <row r="1267" spans="24:29">
      <c r="X1267" s="57" t="s">
        <v>1245</v>
      </c>
      <c r="Y1267" s="62">
        <v>1884</v>
      </c>
      <c r="Z1267" s="109"/>
      <c r="AC1267" s="105" t="str">
        <f t="shared" si="61"/>
        <v/>
      </c>
    </row>
    <row r="1268" spans="24:29">
      <c r="X1268" s="57" t="s">
        <v>1246</v>
      </c>
      <c r="Y1268" s="62">
        <v>1884</v>
      </c>
      <c r="Z1268" s="109"/>
      <c r="AC1268" s="105" t="str">
        <f t="shared" si="61"/>
        <v/>
      </c>
    </row>
    <row r="1269" spans="24:29">
      <c r="X1269" s="57" t="s">
        <v>5845</v>
      </c>
      <c r="Y1269" s="62">
        <v>1884</v>
      </c>
      <c r="Z1269" s="109"/>
      <c r="AC1269" s="105" t="str">
        <f t="shared" si="61"/>
        <v/>
      </c>
    </row>
    <row r="1270" spans="24:29">
      <c r="X1270" s="57" t="s">
        <v>4711</v>
      </c>
      <c r="Y1270" s="62">
        <v>1884</v>
      </c>
      <c r="Z1270" s="109"/>
      <c r="AC1270" s="105" t="str">
        <f t="shared" si="61"/>
        <v/>
      </c>
    </row>
    <row r="1271" spans="24:29">
      <c r="X1271" s="57" t="s">
        <v>1248</v>
      </c>
      <c r="Y1271" s="62">
        <v>1884</v>
      </c>
      <c r="Z1271" s="109"/>
      <c r="AC1271" s="105" t="str">
        <f t="shared" si="61"/>
        <v/>
      </c>
    </row>
    <row r="1272" spans="24:29">
      <c r="X1272" s="57" t="s">
        <v>7721</v>
      </c>
      <c r="Y1272" s="62">
        <v>1884</v>
      </c>
      <c r="Z1272" s="109"/>
      <c r="AC1272" s="105" t="str">
        <f t="shared" si="61"/>
        <v/>
      </c>
    </row>
    <row r="1273" spans="24:29">
      <c r="X1273" s="57" t="s">
        <v>530</v>
      </c>
      <c r="Y1273" s="62">
        <v>1626</v>
      </c>
      <c r="Z1273" s="109"/>
      <c r="AC1273" s="105" t="str">
        <f t="shared" si="61"/>
        <v/>
      </c>
    </row>
    <row r="1274" spans="24:29">
      <c r="X1274" s="57" t="s">
        <v>531</v>
      </c>
      <c r="Y1274" s="62">
        <v>1626</v>
      </c>
      <c r="Z1274" s="109"/>
      <c r="AC1274" s="105" t="str">
        <f t="shared" si="61"/>
        <v/>
      </c>
    </row>
    <row r="1275" spans="24:29">
      <c r="X1275" s="57" t="s">
        <v>5533</v>
      </c>
      <c r="Y1275" s="62">
        <v>1626</v>
      </c>
      <c r="Z1275" s="109"/>
      <c r="AC1275" s="105" t="str">
        <f t="shared" si="61"/>
        <v/>
      </c>
    </row>
    <row r="1276" spans="24:29">
      <c r="X1276" s="57" t="s">
        <v>532</v>
      </c>
      <c r="Y1276" s="62">
        <v>1626</v>
      </c>
      <c r="Z1276" s="109"/>
      <c r="AC1276" s="105" t="str">
        <f t="shared" si="61"/>
        <v/>
      </c>
    </row>
    <row r="1277" spans="24:29">
      <c r="X1277" s="57" t="s">
        <v>4712</v>
      </c>
      <c r="Y1277" s="62">
        <v>1884</v>
      </c>
      <c r="Z1277" s="109"/>
      <c r="AC1277" s="105" t="str">
        <f t="shared" si="61"/>
        <v/>
      </c>
    </row>
    <row r="1278" spans="24:29">
      <c r="X1278" s="57" t="s">
        <v>1252</v>
      </c>
      <c r="Y1278" s="62">
        <v>1884</v>
      </c>
      <c r="Z1278" s="109"/>
      <c r="AC1278" s="105" t="str">
        <f t="shared" si="61"/>
        <v/>
      </c>
    </row>
    <row r="1279" spans="24:29">
      <c r="X1279" s="57" t="s">
        <v>307</v>
      </c>
      <c r="Y1279" s="62">
        <v>91</v>
      </c>
      <c r="Z1279" s="109"/>
      <c r="AC1279" s="105" t="str">
        <f t="shared" si="61"/>
        <v/>
      </c>
    </row>
    <row r="1280" spans="24:29">
      <c r="X1280" s="57" t="s">
        <v>308</v>
      </c>
      <c r="Y1280" s="62">
        <v>91</v>
      </c>
      <c r="Z1280" s="109"/>
      <c r="AC1280" s="105" t="str">
        <f t="shared" si="61"/>
        <v/>
      </c>
    </row>
    <row r="1281" spans="24:29">
      <c r="X1281" s="57" t="s">
        <v>309</v>
      </c>
      <c r="Y1281" s="62">
        <v>91</v>
      </c>
      <c r="Z1281" s="109"/>
      <c r="AC1281" s="105" t="str">
        <f t="shared" si="61"/>
        <v/>
      </c>
    </row>
    <row r="1282" spans="24:29">
      <c r="X1282" s="57" t="s">
        <v>5846</v>
      </c>
      <c r="Y1282" s="62">
        <v>91</v>
      </c>
      <c r="Z1282" s="109"/>
      <c r="AC1282" s="105" t="str">
        <f t="shared" si="61"/>
        <v/>
      </c>
    </row>
    <row r="1283" spans="24:29">
      <c r="X1283" s="57" t="s">
        <v>4589</v>
      </c>
      <c r="Y1283" s="62">
        <v>91</v>
      </c>
      <c r="Z1283" s="109"/>
      <c r="AC1283" s="105" t="str">
        <f t="shared" si="61"/>
        <v/>
      </c>
    </row>
    <row r="1284" spans="24:29">
      <c r="X1284" s="57" t="s">
        <v>7722</v>
      </c>
      <c r="Y1284" s="62">
        <v>91</v>
      </c>
      <c r="Z1284" s="109"/>
      <c r="AC1284" s="105" t="str">
        <f t="shared" si="61"/>
        <v/>
      </c>
    </row>
    <row r="1285" spans="24:29">
      <c r="X1285" s="57" t="s">
        <v>311</v>
      </c>
      <c r="Y1285" s="62">
        <v>108</v>
      </c>
      <c r="Z1285" s="109"/>
      <c r="AC1285" s="105" t="str">
        <f t="shared" si="61"/>
        <v/>
      </c>
    </row>
    <row r="1286" spans="24:29">
      <c r="X1286" s="57" t="s">
        <v>312</v>
      </c>
      <c r="Y1286" s="62">
        <v>108</v>
      </c>
      <c r="Z1286" s="109"/>
      <c r="AC1286" s="105" t="str">
        <f t="shared" si="61"/>
        <v/>
      </c>
    </row>
    <row r="1287" spans="24:29">
      <c r="X1287" s="57" t="s">
        <v>313</v>
      </c>
      <c r="Y1287" s="62">
        <v>108</v>
      </c>
      <c r="Z1287" s="109"/>
      <c r="AC1287" s="105" t="str">
        <f t="shared" si="61"/>
        <v/>
      </c>
    </row>
    <row r="1288" spans="24:29">
      <c r="X1288" s="57" t="s">
        <v>5847</v>
      </c>
      <c r="Y1288" s="62">
        <v>108</v>
      </c>
      <c r="Z1288" s="109"/>
      <c r="AC1288" s="105" t="str">
        <f t="shared" si="61"/>
        <v/>
      </c>
    </row>
    <row r="1289" spans="24:29">
      <c r="X1289" s="57" t="s">
        <v>4590</v>
      </c>
      <c r="Y1289" s="62">
        <v>108</v>
      </c>
      <c r="Z1289" s="109"/>
      <c r="AC1289" s="105" t="str">
        <f t="shared" si="61"/>
        <v/>
      </c>
    </row>
    <row r="1290" spans="24:29">
      <c r="X1290" s="57" t="s">
        <v>7723</v>
      </c>
      <c r="Y1290" s="62">
        <v>108</v>
      </c>
      <c r="Z1290" s="109"/>
      <c r="AC1290" s="105" t="str">
        <f t="shared" si="61"/>
        <v/>
      </c>
    </row>
    <row r="1291" spans="24:29">
      <c r="X1291" s="57" t="s">
        <v>1253</v>
      </c>
      <c r="Y1291" s="62">
        <v>479</v>
      </c>
      <c r="Z1291" s="109"/>
      <c r="AC1291" s="105" t="str">
        <f t="shared" si="61"/>
        <v/>
      </c>
    </row>
    <row r="1292" spans="24:29">
      <c r="X1292" s="57" t="s">
        <v>1254</v>
      </c>
      <c r="Y1292" s="62">
        <v>479</v>
      </c>
      <c r="Z1292" s="109"/>
      <c r="AC1292" s="105" t="str">
        <f t="shared" si="61"/>
        <v/>
      </c>
    </row>
    <row r="1293" spans="24:29">
      <c r="X1293" s="57" t="s">
        <v>5848</v>
      </c>
      <c r="Y1293" s="62">
        <v>479</v>
      </c>
      <c r="Z1293" s="109"/>
      <c r="AC1293" s="105" t="str">
        <f t="shared" si="61"/>
        <v/>
      </c>
    </row>
    <row r="1294" spans="24:29">
      <c r="X1294" s="57" t="s">
        <v>4713</v>
      </c>
      <c r="Y1294" s="62">
        <v>479</v>
      </c>
      <c r="Z1294" s="109"/>
      <c r="AC1294" s="105" t="str">
        <f t="shared" si="61"/>
        <v/>
      </c>
    </row>
    <row r="1295" spans="24:29">
      <c r="X1295" s="57" t="s">
        <v>1256</v>
      </c>
      <c r="Y1295" s="62">
        <v>479</v>
      </c>
      <c r="Z1295" s="109"/>
      <c r="AC1295" s="105" t="str">
        <f t="shared" si="61"/>
        <v/>
      </c>
    </row>
    <row r="1296" spans="24:29">
      <c r="X1296" s="57" t="s">
        <v>7724</v>
      </c>
      <c r="Y1296" s="62">
        <v>479</v>
      </c>
      <c r="Z1296" s="109"/>
      <c r="AC1296" s="105" t="str">
        <f t="shared" si="61"/>
        <v/>
      </c>
    </row>
    <row r="1297" spans="24:29">
      <c r="X1297" s="57" t="s">
        <v>533</v>
      </c>
      <c r="Y1297" s="62">
        <v>405</v>
      </c>
      <c r="Z1297" s="109"/>
      <c r="AC1297" s="105" t="str">
        <f t="shared" si="61"/>
        <v/>
      </c>
    </row>
    <row r="1298" spans="24:29">
      <c r="X1298" s="57" t="s">
        <v>534</v>
      </c>
      <c r="Y1298" s="62">
        <v>405</v>
      </c>
      <c r="Z1298" s="109"/>
      <c r="AC1298" s="105" t="str">
        <f t="shared" si="61"/>
        <v/>
      </c>
    </row>
    <row r="1299" spans="24:29">
      <c r="X1299" s="57" t="s">
        <v>5534</v>
      </c>
      <c r="Y1299" s="62">
        <v>405</v>
      </c>
      <c r="Z1299" s="109"/>
      <c r="AC1299" s="105" t="str">
        <f t="shared" ref="AC1299:AC1362" si="62">IFERROR(VLOOKUP(AB1299,Z:AA,2,FALSE),"")</f>
        <v/>
      </c>
    </row>
    <row r="1300" spans="24:29">
      <c r="X1300" s="57" t="s">
        <v>535</v>
      </c>
      <c r="Y1300" s="62">
        <v>405</v>
      </c>
      <c r="Z1300" s="109"/>
      <c r="AC1300" s="105" t="str">
        <f t="shared" si="62"/>
        <v/>
      </c>
    </row>
    <row r="1301" spans="24:29">
      <c r="X1301" s="57" t="s">
        <v>4714</v>
      </c>
      <c r="Y1301" s="62">
        <v>479</v>
      </c>
      <c r="Z1301" s="109"/>
      <c r="AC1301" s="105" t="str">
        <f t="shared" si="62"/>
        <v/>
      </c>
    </row>
    <row r="1302" spans="24:29">
      <c r="X1302" s="57" t="s">
        <v>1260</v>
      </c>
      <c r="Y1302" s="62">
        <v>479</v>
      </c>
      <c r="Z1302" s="109"/>
      <c r="AC1302" s="105" t="str">
        <f t="shared" si="62"/>
        <v/>
      </c>
    </row>
    <row r="1303" spans="24:29">
      <c r="X1303" s="57" t="s">
        <v>1261</v>
      </c>
      <c r="Y1303" s="62">
        <v>523</v>
      </c>
      <c r="Z1303" s="109"/>
      <c r="AC1303" s="105" t="str">
        <f t="shared" si="62"/>
        <v/>
      </c>
    </row>
    <row r="1304" spans="24:29">
      <c r="X1304" s="57" t="s">
        <v>1262</v>
      </c>
      <c r="Y1304" s="62">
        <v>523</v>
      </c>
      <c r="Z1304" s="109"/>
      <c r="AC1304" s="105" t="str">
        <f t="shared" si="62"/>
        <v/>
      </c>
    </row>
    <row r="1305" spans="24:29">
      <c r="X1305" s="57" t="s">
        <v>5849</v>
      </c>
      <c r="Y1305" s="62">
        <v>523</v>
      </c>
      <c r="Z1305" s="109"/>
      <c r="AC1305" s="105" t="str">
        <f t="shared" si="62"/>
        <v/>
      </c>
    </row>
    <row r="1306" spans="24:29">
      <c r="X1306" s="57" t="s">
        <v>4715</v>
      </c>
      <c r="Y1306" s="62">
        <v>523</v>
      </c>
      <c r="Z1306" s="109"/>
      <c r="AC1306" s="105" t="str">
        <f t="shared" si="62"/>
        <v/>
      </c>
    </row>
    <row r="1307" spans="24:29">
      <c r="X1307" s="57" t="s">
        <v>1264</v>
      </c>
      <c r="Y1307" s="62">
        <v>523</v>
      </c>
      <c r="Z1307" s="109"/>
      <c r="AC1307" s="105" t="str">
        <f t="shared" si="62"/>
        <v/>
      </c>
    </row>
    <row r="1308" spans="24:29">
      <c r="X1308" s="57" t="s">
        <v>7725</v>
      </c>
      <c r="Y1308" s="62">
        <v>523</v>
      </c>
      <c r="Z1308" s="109"/>
      <c r="AC1308" s="105" t="str">
        <f t="shared" si="62"/>
        <v/>
      </c>
    </row>
    <row r="1309" spans="24:29">
      <c r="X1309" s="57" t="s">
        <v>536</v>
      </c>
      <c r="Y1309" s="62">
        <v>445</v>
      </c>
      <c r="Z1309" s="109"/>
      <c r="AC1309" s="105" t="str">
        <f t="shared" si="62"/>
        <v/>
      </c>
    </row>
    <row r="1310" spans="24:29">
      <c r="X1310" s="57" t="s">
        <v>537</v>
      </c>
      <c r="Y1310" s="62">
        <v>445</v>
      </c>
      <c r="Z1310" s="109"/>
      <c r="AC1310" s="105" t="str">
        <f t="shared" si="62"/>
        <v/>
      </c>
    </row>
    <row r="1311" spans="24:29">
      <c r="X1311" s="57" t="s">
        <v>5535</v>
      </c>
      <c r="Y1311" s="62">
        <v>445</v>
      </c>
      <c r="Z1311" s="109"/>
      <c r="AC1311" s="105" t="str">
        <f t="shared" si="62"/>
        <v/>
      </c>
    </row>
    <row r="1312" spans="24:29">
      <c r="X1312" s="57" t="s">
        <v>538</v>
      </c>
      <c r="Y1312" s="62">
        <v>445</v>
      </c>
      <c r="Z1312" s="109"/>
      <c r="AC1312" s="105" t="str">
        <f t="shared" si="62"/>
        <v/>
      </c>
    </row>
    <row r="1313" spans="24:29">
      <c r="X1313" s="57" t="s">
        <v>4716</v>
      </c>
      <c r="Y1313" s="62">
        <v>523</v>
      </c>
      <c r="Z1313" s="109"/>
      <c r="AC1313" s="105" t="str">
        <f t="shared" si="62"/>
        <v/>
      </c>
    </row>
    <row r="1314" spans="24:29">
      <c r="X1314" s="57" t="s">
        <v>1268</v>
      </c>
      <c r="Y1314" s="62">
        <v>523</v>
      </c>
      <c r="Z1314" s="109"/>
      <c r="AC1314" s="105" t="str">
        <f t="shared" si="62"/>
        <v/>
      </c>
    </row>
    <row r="1315" spans="24:29">
      <c r="X1315" s="57" t="s">
        <v>1269</v>
      </c>
      <c r="Y1315" s="62">
        <v>571</v>
      </c>
      <c r="Z1315" s="109"/>
      <c r="AC1315" s="105" t="str">
        <f t="shared" si="62"/>
        <v/>
      </c>
    </row>
    <row r="1316" spans="24:29">
      <c r="X1316" s="57" t="s">
        <v>1270</v>
      </c>
      <c r="Y1316" s="62">
        <v>571</v>
      </c>
      <c r="Z1316" s="109"/>
      <c r="AC1316" s="105" t="str">
        <f t="shared" si="62"/>
        <v/>
      </c>
    </row>
    <row r="1317" spans="24:29">
      <c r="X1317" s="57" t="s">
        <v>5850</v>
      </c>
      <c r="Y1317" s="62">
        <v>571</v>
      </c>
      <c r="Z1317" s="109"/>
      <c r="AC1317" s="105" t="str">
        <f t="shared" si="62"/>
        <v/>
      </c>
    </row>
    <row r="1318" spans="24:29">
      <c r="X1318" s="57" t="s">
        <v>4717</v>
      </c>
      <c r="Y1318" s="62">
        <v>571</v>
      </c>
      <c r="Z1318" s="109"/>
      <c r="AC1318" s="105" t="str">
        <f t="shared" si="62"/>
        <v/>
      </c>
    </row>
    <row r="1319" spans="24:29">
      <c r="X1319" s="57" t="s">
        <v>1272</v>
      </c>
      <c r="Y1319" s="62">
        <v>571</v>
      </c>
      <c r="Z1319" s="109"/>
      <c r="AC1319" s="105" t="str">
        <f t="shared" si="62"/>
        <v/>
      </c>
    </row>
    <row r="1320" spans="24:29">
      <c r="X1320" s="57" t="s">
        <v>7726</v>
      </c>
      <c r="Y1320" s="62">
        <v>571</v>
      </c>
      <c r="Z1320" s="109"/>
      <c r="AC1320" s="105" t="str">
        <f t="shared" si="62"/>
        <v/>
      </c>
    </row>
    <row r="1321" spans="24:29">
      <c r="X1321" s="57" t="s">
        <v>539</v>
      </c>
      <c r="Y1321" s="62">
        <v>487</v>
      </c>
      <c r="Z1321" s="109"/>
      <c r="AC1321" s="105" t="str">
        <f t="shared" si="62"/>
        <v/>
      </c>
    </row>
    <row r="1322" spans="24:29">
      <c r="X1322" s="57" t="s">
        <v>540</v>
      </c>
      <c r="Y1322" s="62">
        <v>487</v>
      </c>
      <c r="Z1322" s="109"/>
      <c r="AC1322" s="105" t="str">
        <f t="shared" si="62"/>
        <v/>
      </c>
    </row>
    <row r="1323" spans="24:29">
      <c r="X1323" s="57" t="s">
        <v>5536</v>
      </c>
      <c r="Y1323" s="62">
        <v>487</v>
      </c>
      <c r="Z1323" s="109"/>
      <c r="AC1323" s="105" t="str">
        <f t="shared" si="62"/>
        <v/>
      </c>
    </row>
    <row r="1324" spans="24:29">
      <c r="X1324" s="57" t="s">
        <v>541</v>
      </c>
      <c r="Y1324" s="62">
        <v>487</v>
      </c>
      <c r="Z1324" s="109"/>
      <c r="AC1324" s="105" t="str">
        <f t="shared" si="62"/>
        <v/>
      </c>
    </row>
    <row r="1325" spans="24:29">
      <c r="X1325" s="57" t="s">
        <v>4718</v>
      </c>
      <c r="Y1325" s="62">
        <v>571</v>
      </c>
      <c r="Z1325" s="109"/>
      <c r="AC1325" s="105" t="str">
        <f t="shared" si="62"/>
        <v/>
      </c>
    </row>
    <row r="1326" spans="24:29">
      <c r="X1326" s="57" t="s">
        <v>1276</v>
      </c>
      <c r="Y1326" s="62">
        <v>571</v>
      </c>
      <c r="Z1326" s="109"/>
      <c r="AC1326" s="105" t="str">
        <f t="shared" si="62"/>
        <v/>
      </c>
    </row>
    <row r="1327" spans="24:29">
      <c r="X1327" s="57" t="s">
        <v>1277</v>
      </c>
      <c r="Y1327" s="62">
        <v>881</v>
      </c>
      <c r="Z1327" s="109"/>
      <c r="AC1327" s="105" t="str">
        <f t="shared" si="62"/>
        <v/>
      </c>
    </row>
    <row r="1328" spans="24:29">
      <c r="X1328" s="57" t="s">
        <v>1278</v>
      </c>
      <c r="Y1328" s="62">
        <v>881</v>
      </c>
      <c r="Z1328" s="109"/>
      <c r="AC1328" s="105" t="str">
        <f t="shared" si="62"/>
        <v/>
      </c>
    </row>
    <row r="1329" spans="24:29">
      <c r="X1329" s="57" t="s">
        <v>5851</v>
      </c>
      <c r="Y1329" s="62">
        <v>881</v>
      </c>
      <c r="Z1329" s="109"/>
      <c r="AC1329" s="105" t="str">
        <f t="shared" si="62"/>
        <v/>
      </c>
    </row>
    <row r="1330" spans="24:29">
      <c r="X1330" s="57" t="s">
        <v>4719</v>
      </c>
      <c r="Y1330" s="62">
        <v>881</v>
      </c>
      <c r="Z1330" s="109"/>
      <c r="AC1330" s="105" t="str">
        <f t="shared" si="62"/>
        <v/>
      </c>
    </row>
    <row r="1331" spans="24:29">
      <c r="X1331" s="57" t="s">
        <v>1280</v>
      </c>
      <c r="Y1331" s="62">
        <v>881</v>
      </c>
      <c r="Z1331" s="109"/>
      <c r="AC1331" s="105" t="str">
        <f t="shared" si="62"/>
        <v/>
      </c>
    </row>
    <row r="1332" spans="24:29">
      <c r="X1332" s="57" t="s">
        <v>7727</v>
      </c>
      <c r="Y1332" s="62">
        <v>881</v>
      </c>
      <c r="Z1332" s="109"/>
      <c r="AC1332" s="105" t="str">
        <f t="shared" si="62"/>
        <v/>
      </c>
    </row>
    <row r="1333" spans="24:29">
      <c r="X1333" s="57" t="s">
        <v>542</v>
      </c>
      <c r="Y1333" s="62">
        <v>737</v>
      </c>
      <c r="Z1333" s="109"/>
      <c r="AC1333" s="105" t="str">
        <f t="shared" si="62"/>
        <v/>
      </c>
    </row>
    <row r="1334" spans="24:29">
      <c r="X1334" s="57" t="s">
        <v>543</v>
      </c>
      <c r="Y1334" s="62">
        <v>737</v>
      </c>
      <c r="Z1334" s="109"/>
      <c r="AC1334" s="105" t="str">
        <f t="shared" si="62"/>
        <v/>
      </c>
    </row>
    <row r="1335" spans="24:29">
      <c r="X1335" s="57" t="s">
        <v>5537</v>
      </c>
      <c r="Y1335" s="62">
        <v>737</v>
      </c>
      <c r="Z1335" s="109"/>
      <c r="AC1335" s="105" t="str">
        <f t="shared" si="62"/>
        <v/>
      </c>
    </row>
    <row r="1336" spans="24:29">
      <c r="X1336" s="57" t="s">
        <v>544</v>
      </c>
      <c r="Y1336" s="62">
        <v>737</v>
      </c>
      <c r="Z1336" s="109"/>
      <c r="AC1336" s="105" t="str">
        <f t="shared" si="62"/>
        <v/>
      </c>
    </row>
    <row r="1337" spans="24:29">
      <c r="X1337" s="57" t="s">
        <v>4720</v>
      </c>
      <c r="Y1337" s="62">
        <v>881</v>
      </c>
      <c r="Z1337" s="109"/>
      <c r="AC1337" s="105" t="str">
        <f t="shared" si="62"/>
        <v/>
      </c>
    </row>
    <row r="1338" spans="24:29">
      <c r="X1338" s="57" t="s">
        <v>1284</v>
      </c>
      <c r="Y1338" s="62">
        <v>881</v>
      </c>
      <c r="Z1338" s="109"/>
      <c r="AC1338" s="105" t="str">
        <f t="shared" si="62"/>
        <v/>
      </c>
    </row>
    <row r="1339" spans="24:29">
      <c r="X1339" s="57" t="s">
        <v>1285</v>
      </c>
      <c r="Y1339" s="62">
        <v>971</v>
      </c>
      <c r="Z1339" s="109"/>
      <c r="AC1339" s="105" t="str">
        <f t="shared" si="62"/>
        <v/>
      </c>
    </row>
    <row r="1340" spans="24:29">
      <c r="X1340" s="57" t="s">
        <v>1286</v>
      </c>
      <c r="Y1340" s="62">
        <v>971</v>
      </c>
      <c r="Z1340" s="109"/>
      <c r="AC1340" s="105" t="str">
        <f t="shared" si="62"/>
        <v/>
      </c>
    </row>
    <row r="1341" spans="24:29">
      <c r="X1341" s="57" t="s">
        <v>5852</v>
      </c>
      <c r="Y1341" s="62">
        <v>971</v>
      </c>
      <c r="Z1341" s="109"/>
      <c r="AC1341" s="105" t="str">
        <f t="shared" si="62"/>
        <v/>
      </c>
    </row>
    <row r="1342" spans="24:29">
      <c r="X1342" s="57" t="s">
        <v>4721</v>
      </c>
      <c r="Y1342" s="62">
        <v>971</v>
      </c>
      <c r="Z1342" s="109"/>
      <c r="AC1342" s="105" t="str">
        <f t="shared" si="62"/>
        <v/>
      </c>
    </row>
    <row r="1343" spans="24:29">
      <c r="X1343" s="57" t="s">
        <v>1288</v>
      </c>
      <c r="Y1343" s="62">
        <v>971</v>
      </c>
      <c r="Z1343" s="109"/>
      <c r="AC1343" s="105" t="str">
        <f t="shared" si="62"/>
        <v/>
      </c>
    </row>
    <row r="1344" spans="24:29">
      <c r="X1344" s="57" t="s">
        <v>7728</v>
      </c>
      <c r="Y1344" s="62">
        <v>971</v>
      </c>
      <c r="Z1344" s="109"/>
      <c r="AC1344" s="105" t="str">
        <f t="shared" si="62"/>
        <v/>
      </c>
    </row>
    <row r="1345" spans="24:29">
      <c r="X1345" s="57" t="s">
        <v>545</v>
      </c>
      <c r="Y1345" s="62">
        <v>817</v>
      </c>
      <c r="Z1345" s="109"/>
      <c r="AC1345" s="105" t="str">
        <f t="shared" si="62"/>
        <v/>
      </c>
    </row>
    <row r="1346" spans="24:29">
      <c r="X1346" s="57" t="s">
        <v>546</v>
      </c>
      <c r="Y1346" s="62">
        <v>817</v>
      </c>
      <c r="Z1346" s="109"/>
      <c r="AC1346" s="105" t="str">
        <f t="shared" si="62"/>
        <v/>
      </c>
    </row>
    <row r="1347" spans="24:29">
      <c r="X1347" s="57" t="s">
        <v>5538</v>
      </c>
      <c r="Y1347" s="62">
        <v>817</v>
      </c>
      <c r="Z1347" s="109"/>
      <c r="AC1347" s="105" t="str">
        <f t="shared" si="62"/>
        <v/>
      </c>
    </row>
    <row r="1348" spans="24:29">
      <c r="X1348" s="57" t="s">
        <v>547</v>
      </c>
      <c r="Y1348" s="62">
        <v>817</v>
      </c>
      <c r="Z1348" s="109"/>
      <c r="AC1348" s="105" t="str">
        <f t="shared" si="62"/>
        <v/>
      </c>
    </row>
    <row r="1349" spans="24:29">
      <c r="X1349" s="57" t="s">
        <v>4722</v>
      </c>
      <c r="Y1349" s="62">
        <v>971</v>
      </c>
      <c r="Z1349" s="109"/>
      <c r="AC1349" s="105" t="str">
        <f t="shared" si="62"/>
        <v/>
      </c>
    </row>
    <row r="1350" spans="24:29">
      <c r="X1350" s="57" t="s">
        <v>1292</v>
      </c>
      <c r="Y1350" s="62">
        <v>971</v>
      </c>
      <c r="Z1350" s="109"/>
      <c r="AC1350" s="105" t="str">
        <f t="shared" si="62"/>
        <v/>
      </c>
    </row>
    <row r="1351" spans="24:29">
      <c r="X1351" s="57" t="s">
        <v>1293</v>
      </c>
      <c r="Y1351" s="62">
        <v>1080</v>
      </c>
      <c r="Z1351" s="109"/>
      <c r="AC1351" s="105" t="str">
        <f t="shared" si="62"/>
        <v/>
      </c>
    </row>
    <row r="1352" spans="24:29">
      <c r="X1352" s="57" t="s">
        <v>1294</v>
      </c>
      <c r="Y1352" s="62">
        <v>1080</v>
      </c>
      <c r="Z1352" s="109"/>
      <c r="AC1352" s="105" t="str">
        <f t="shared" si="62"/>
        <v/>
      </c>
    </row>
    <row r="1353" spans="24:29">
      <c r="X1353" s="57" t="s">
        <v>5853</v>
      </c>
      <c r="Y1353" s="62">
        <v>1080</v>
      </c>
      <c r="Z1353" s="109"/>
      <c r="AC1353" s="105" t="str">
        <f t="shared" si="62"/>
        <v/>
      </c>
    </row>
    <row r="1354" spans="24:29">
      <c r="X1354" s="57" t="s">
        <v>4723</v>
      </c>
      <c r="Y1354" s="62">
        <v>1080</v>
      </c>
      <c r="Z1354" s="109"/>
      <c r="AC1354" s="105" t="str">
        <f t="shared" si="62"/>
        <v/>
      </c>
    </row>
    <row r="1355" spans="24:29">
      <c r="X1355" s="57" t="s">
        <v>1296</v>
      </c>
      <c r="Y1355" s="62">
        <v>1080</v>
      </c>
      <c r="Z1355" s="109"/>
      <c r="AC1355" s="105" t="str">
        <f t="shared" si="62"/>
        <v/>
      </c>
    </row>
    <row r="1356" spans="24:29">
      <c r="X1356" s="57" t="s">
        <v>7729</v>
      </c>
      <c r="Y1356" s="62">
        <v>1080</v>
      </c>
      <c r="Z1356" s="109"/>
      <c r="AC1356" s="105" t="str">
        <f t="shared" si="62"/>
        <v/>
      </c>
    </row>
    <row r="1357" spans="24:29">
      <c r="X1357" s="57" t="s">
        <v>548</v>
      </c>
      <c r="Y1357" s="62">
        <v>911</v>
      </c>
      <c r="Z1357" s="109"/>
      <c r="AC1357" s="105" t="str">
        <f t="shared" si="62"/>
        <v/>
      </c>
    </row>
    <row r="1358" spans="24:29">
      <c r="X1358" s="57" t="s">
        <v>549</v>
      </c>
      <c r="Y1358" s="62">
        <v>911</v>
      </c>
      <c r="Z1358" s="109"/>
      <c r="AC1358" s="105" t="str">
        <f t="shared" si="62"/>
        <v/>
      </c>
    </row>
    <row r="1359" spans="24:29">
      <c r="X1359" s="57" t="s">
        <v>5539</v>
      </c>
      <c r="Y1359" s="62">
        <v>911</v>
      </c>
      <c r="Z1359" s="109"/>
      <c r="AC1359" s="105" t="str">
        <f t="shared" si="62"/>
        <v/>
      </c>
    </row>
    <row r="1360" spans="24:29">
      <c r="X1360" s="57" t="s">
        <v>550</v>
      </c>
      <c r="Y1360" s="62">
        <v>911</v>
      </c>
      <c r="Z1360" s="109"/>
      <c r="AC1360" s="105" t="str">
        <f t="shared" si="62"/>
        <v/>
      </c>
    </row>
    <row r="1361" spans="24:29">
      <c r="X1361" s="57" t="s">
        <v>4724</v>
      </c>
      <c r="Y1361" s="62">
        <v>1080</v>
      </c>
      <c r="Z1361" s="109"/>
      <c r="AC1361" s="105" t="str">
        <f t="shared" si="62"/>
        <v/>
      </c>
    </row>
    <row r="1362" spans="24:29">
      <c r="X1362" s="57" t="s">
        <v>1300</v>
      </c>
      <c r="Y1362" s="62">
        <v>1080</v>
      </c>
      <c r="Z1362" s="109"/>
      <c r="AC1362" s="105" t="str">
        <f t="shared" si="62"/>
        <v/>
      </c>
    </row>
    <row r="1363" spans="24:29">
      <c r="X1363" s="57" t="s">
        <v>1301</v>
      </c>
      <c r="Y1363" s="62">
        <v>1390</v>
      </c>
      <c r="Z1363" s="109"/>
      <c r="AC1363" s="105" t="str">
        <f t="shared" ref="AC1363:AC1426" si="63">IFERROR(VLOOKUP(AB1363,Z:AA,2,FALSE),"")</f>
        <v/>
      </c>
    </row>
    <row r="1364" spans="24:29">
      <c r="X1364" s="57" t="s">
        <v>1302</v>
      </c>
      <c r="Y1364" s="62">
        <v>1390</v>
      </c>
      <c r="Z1364" s="109"/>
      <c r="AC1364" s="105" t="str">
        <f t="shared" si="63"/>
        <v/>
      </c>
    </row>
    <row r="1365" spans="24:29">
      <c r="X1365" s="57" t="s">
        <v>5854</v>
      </c>
      <c r="Y1365" s="62">
        <v>1390</v>
      </c>
      <c r="Z1365" s="109"/>
      <c r="AC1365" s="105" t="str">
        <f t="shared" si="63"/>
        <v/>
      </c>
    </row>
    <row r="1366" spans="24:29">
      <c r="X1366" s="57" t="s">
        <v>4725</v>
      </c>
      <c r="Y1366" s="62">
        <v>1390</v>
      </c>
      <c r="Z1366" s="109"/>
      <c r="AC1366" s="105" t="str">
        <f t="shared" si="63"/>
        <v/>
      </c>
    </row>
    <row r="1367" spans="24:29">
      <c r="X1367" s="57" t="s">
        <v>1304</v>
      </c>
      <c r="Y1367" s="62">
        <v>1390</v>
      </c>
      <c r="Z1367" s="109"/>
      <c r="AC1367" s="105" t="str">
        <f t="shared" si="63"/>
        <v/>
      </c>
    </row>
    <row r="1368" spans="24:29">
      <c r="X1368" s="57" t="s">
        <v>7730</v>
      </c>
      <c r="Y1368" s="62">
        <v>1390</v>
      </c>
      <c r="Z1368" s="109"/>
      <c r="AC1368" s="105" t="str">
        <f t="shared" si="63"/>
        <v/>
      </c>
    </row>
    <row r="1369" spans="24:29">
      <c r="X1369" s="57" t="s">
        <v>551</v>
      </c>
      <c r="Y1369" s="62">
        <v>1204</v>
      </c>
      <c r="Z1369" s="109"/>
      <c r="AC1369" s="105" t="str">
        <f t="shared" si="63"/>
        <v/>
      </c>
    </row>
    <row r="1370" spans="24:29">
      <c r="X1370" s="57" t="s">
        <v>552</v>
      </c>
      <c r="Y1370" s="62">
        <v>1204</v>
      </c>
      <c r="Z1370" s="109"/>
      <c r="AC1370" s="105" t="str">
        <f t="shared" si="63"/>
        <v/>
      </c>
    </row>
    <row r="1371" spans="24:29">
      <c r="X1371" s="57" t="s">
        <v>5540</v>
      </c>
      <c r="Y1371" s="62">
        <v>1204</v>
      </c>
      <c r="Z1371" s="109"/>
      <c r="AC1371" s="105" t="str">
        <f t="shared" si="63"/>
        <v/>
      </c>
    </row>
    <row r="1372" spans="24:29">
      <c r="X1372" s="57" t="s">
        <v>553</v>
      </c>
      <c r="Y1372" s="62">
        <v>1204</v>
      </c>
      <c r="Z1372" s="109"/>
      <c r="AC1372" s="105" t="str">
        <f t="shared" si="63"/>
        <v/>
      </c>
    </row>
    <row r="1373" spans="24:29">
      <c r="X1373" s="57" t="s">
        <v>4726</v>
      </c>
      <c r="Y1373" s="62">
        <v>1390</v>
      </c>
      <c r="Z1373" s="109"/>
      <c r="AC1373" s="105" t="str">
        <f t="shared" si="63"/>
        <v/>
      </c>
    </row>
    <row r="1374" spans="24:29">
      <c r="X1374" s="57" t="s">
        <v>1308</v>
      </c>
      <c r="Y1374" s="62">
        <v>1390</v>
      </c>
      <c r="Z1374" s="109"/>
      <c r="AC1374" s="105" t="str">
        <f t="shared" si="63"/>
        <v/>
      </c>
    </row>
    <row r="1375" spans="24:29">
      <c r="X1375" s="57" t="s">
        <v>1309</v>
      </c>
      <c r="Y1375" s="62">
        <v>1803</v>
      </c>
      <c r="Z1375" s="109"/>
      <c r="AC1375" s="105" t="str">
        <f t="shared" si="63"/>
        <v/>
      </c>
    </row>
    <row r="1376" spans="24:29">
      <c r="X1376" s="57" t="s">
        <v>1310</v>
      </c>
      <c r="Y1376" s="62">
        <v>1803</v>
      </c>
      <c r="Z1376" s="109"/>
      <c r="AC1376" s="105" t="str">
        <f t="shared" si="63"/>
        <v/>
      </c>
    </row>
    <row r="1377" spans="24:29">
      <c r="X1377" s="57" t="s">
        <v>5855</v>
      </c>
      <c r="Y1377" s="62">
        <v>1803</v>
      </c>
      <c r="Z1377" s="109"/>
      <c r="AC1377" s="105" t="str">
        <f t="shared" si="63"/>
        <v/>
      </c>
    </row>
    <row r="1378" spans="24:29">
      <c r="X1378" s="57" t="s">
        <v>4727</v>
      </c>
      <c r="Y1378" s="62">
        <v>1803</v>
      </c>
      <c r="Z1378" s="109"/>
      <c r="AC1378" s="105" t="str">
        <f t="shared" si="63"/>
        <v/>
      </c>
    </row>
    <row r="1379" spans="24:29">
      <c r="X1379" s="57" t="s">
        <v>1312</v>
      </c>
      <c r="Y1379" s="62">
        <v>1803</v>
      </c>
      <c r="Z1379" s="109"/>
      <c r="AC1379" s="105" t="str">
        <f t="shared" si="63"/>
        <v/>
      </c>
    </row>
    <row r="1380" spans="24:29">
      <c r="X1380" s="57" t="s">
        <v>7731</v>
      </c>
      <c r="Y1380" s="62">
        <v>1803</v>
      </c>
      <c r="Z1380" s="109"/>
      <c r="AC1380" s="105" t="str">
        <f t="shared" si="63"/>
        <v/>
      </c>
    </row>
    <row r="1381" spans="24:29">
      <c r="X1381" s="57" t="s">
        <v>554</v>
      </c>
      <c r="Y1381" s="62">
        <v>1506</v>
      </c>
      <c r="Z1381" s="109"/>
      <c r="AC1381" s="105" t="str">
        <f t="shared" si="63"/>
        <v/>
      </c>
    </row>
    <row r="1382" spans="24:29">
      <c r="X1382" s="57" t="s">
        <v>555</v>
      </c>
      <c r="Y1382" s="62">
        <v>1506</v>
      </c>
      <c r="Z1382" s="109"/>
      <c r="AC1382" s="105" t="str">
        <f t="shared" si="63"/>
        <v/>
      </c>
    </row>
    <row r="1383" spans="24:29">
      <c r="X1383" s="57" t="s">
        <v>5541</v>
      </c>
      <c r="Y1383" s="62">
        <v>1506</v>
      </c>
      <c r="Z1383" s="109"/>
      <c r="AC1383" s="105" t="str">
        <f t="shared" si="63"/>
        <v/>
      </c>
    </row>
    <row r="1384" spans="24:29">
      <c r="X1384" s="57" t="s">
        <v>556</v>
      </c>
      <c r="Y1384" s="62">
        <v>1506</v>
      </c>
      <c r="Z1384" s="109"/>
      <c r="AC1384" s="105" t="str">
        <f t="shared" si="63"/>
        <v/>
      </c>
    </row>
    <row r="1385" spans="24:29">
      <c r="X1385" s="57" t="s">
        <v>4728</v>
      </c>
      <c r="Y1385" s="62">
        <v>1803</v>
      </c>
      <c r="Z1385" s="109"/>
      <c r="AC1385" s="105" t="str">
        <f t="shared" si="63"/>
        <v/>
      </c>
    </row>
    <row r="1386" spans="24:29">
      <c r="X1386" s="57" t="s">
        <v>1316</v>
      </c>
      <c r="Y1386" s="62">
        <v>1803</v>
      </c>
      <c r="Z1386" s="109"/>
      <c r="AC1386" s="105" t="str">
        <f t="shared" si="63"/>
        <v/>
      </c>
    </row>
    <row r="1387" spans="24:29">
      <c r="X1387" s="57" t="s">
        <v>1317</v>
      </c>
      <c r="Y1387" s="62">
        <v>762</v>
      </c>
      <c r="Z1387" s="109"/>
      <c r="AC1387" s="105" t="str">
        <f t="shared" si="63"/>
        <v/>
      </c>
    </row>
    <row r="1388" spans="24:29">
      <c r="X1388" s="57" t="s">
        <v>1318</v>
      </c>
      <c r="Y1388" s="62">
        <v>762</v>
      </c>
      <c r="Z1388" s="109"/>
      <c r="AC1388" s="105" t="str">
        <f t="shared" si="63"/>
        <v/>
      </c>
    </row>
    <row r="1389" spans="24:29">
      <c r="X1389" s="57" t="s">
        <v>5856</v>
      </c>
      <c r="Y1389" s="62">
        <v>762</v>
      </c>
      <c r="Z1389" s="109"/>
      <c r="AC1389" s="105" t="str">
        <f t="shared" si="63"/>
        <v/>
      </c>
    </row>
    <row r="1390" spans="24:29">
      <c r="X1390" s="57" t="s">
        <v>4729</v>
      </c>
      <c r="Y1390" s="62">
        <v>762</v>
      </c>
      <c r="Z1390" s="109"/>
      <c r="AC1390" s="105" t="str">
        <f t="shared" si="63"/>
        <v/>
      </c>
    </row>
    <row r="1391" spans="24:29">
      <c r="X1391" s="57" t="s">
        <v>1320</v>
      </c>
      <c r="Y1391" s="62">
        <v>762</v>
      </c>
      <c r="Z1391" s="109"/>
      <c r="AC1391" s="105" t="str">
        <f t="shared" si="63"/>
        <v/>
      </c>
    </row>
    <row r="1392" spans="24:29">
      <c r="X1392" s="57" t="s">
        <v>7732</v>
      </c>
      <c r="Y1392" s="62">
        <v>762</v>
      </c>
      <c r="Z1392" s="109"/>
      <c r="AC1392" s="105" t="str">
        <f t="shared" si="63"/>
        <v/>
      </c>
    </row>
    <row r="1393" spans="24:29">
      <c r="X1393" s="57" t="s">
        <v>557</v>
      </c>
      <c r="Y1393" s="62">
        <v>640</v>
      </c>
      <c r="Z1393" s="109"/>
      <c r="AC1393" s="105" t="str">
        <f t="shared" si="63"/>
        <v/>
      </c>
    </row>
    <row r="1394" spans="24:29">
      <c r="X1394" s="57" t="s">
        <v>558</v>
      </c>
      <c r="Y1394" s="62">
        <v>640</v>
      </c>
      <c r="Z1394" s="109"/>
      <c r="AC1394" s="105" t="str">
        <f t="shared" si="63"/>
        <v/>
      </c>
    </row>
    <row r="1395" spans="24:29">
      <c r="X1395" s="57" t="s">
        <v>5542</v>
      </c>
      <c r="Y1395" s="62">
        <v>640</v>
      </c>
      <c r="Z1395" s="109"/>
      <c r="AC1395" s="105" t="str">
        <f t="shared" si="63"/>
        <v/>
      </c>
    </row>
    <row r="1396" spans="24:29">
      <c r="X1396" s="57" t="s">
        <v>559</v>
      </c>
      <c r="Y1396" s="62">
        <v>640</v>
      </c>
      <c r="Z1396" s="109"/>
      <c r="AC1396" s="105" t="str">
        <f t="shared" si="63"/>
        <v/>
      </c>
    </row>
    <row r="1397" spans="24:29">
      <c r="X1397" s="57" t="s">
        <v>4730</v>
      </c>
      <c r="Y1397" s="62">
        <v>762</v>
      </c>
      <c r="Z1397" s="109"/>
      <c r="AC1397" s="105" t="str">
        <f t="shared" si="63"/>
        <v/>
      </c>
    </row>
    <row r="1398" spans="24:29">
      <c r="X1398" s="57" t="s">
        <v>1324</v>
      </c>
      <c r="Y1398" s="62">
        <v>762</v>
      </c>
      <c r="Z1398" s="109"/>
      <c r="AC1398" s="105" t="str">
        <f t="shared" si="63"/>
        <v/>
      </c>
    </row>
    <row r="1399" spans="24:29">
      <c r="X1399" s="57" t="s">
        <v>1325</v>
      </c>
      <c r="Y1399" s="62">
        <v>820</v>
      </c>
      <c r="Z1399" s="109"/>
      <c r="AC1399" s="105" t="str">
        <f t="shared" si="63"/>
        <v/>
      </c>
    </row>
    <row r="1400" spans="24:29">
      <c r="X1400" s="57" t="s">
        <v>1326</v>
      </c>
      <c r="Y1400" s="62">
        <v>820</v>
      </c>
      <c r="Z1400" s="109"/>
      <c r="AC1400" s="105" t="str">
        <f t="shared" si="63"/>
        <v/>
      </c>
    </row>
    <row r="1401" spans="24:29">
      <c r="X1401" s="57" t="s">
        <v>5857</v>
      </c>
      <c r="Y1401" s="62">
        <v>820</v>
      </c>
      <c r="Z1401" s="109"/>
      <c r="AC1401" s="105" t="str">
        <f t="shared" si="63"/>
        <v/>
      </c>
    </row>
    <row r="1402" spans="24:29">
      <c r="X1402" s="57" t="s">
        <v>4731</v>
      </c>
      <c r="Y1402" s="62">
        <v>820</v>
      </c>
      <c r="Z1402" s="109"/>
      <c r="AC1402" s="105" t="str">
        <f t="shared" si="63"/>
        <v/>
      </c>
    </row>
    <row r="1403" spans="24:29">
      <c r="X1403" s="57" t="s">
        <v>1328</v>
      </c>
      <c r="Y1403" s="62">
        <v>820</v>
      </c>
      <c r="Z1403" s="109"/>
      <c r="AC1403" s="105" t="str">
        <f t="shared" si="63"/>
        <v/>
      </c>
    </row>
    <row r="1404" spans="24:29">
      <c r="X1404" s="57" t="s">
        <v>7733</v>
      </c>
      <c r="Y1404" s="62">
        <v>820</v>
      </c>
      <c r="Z1404" s="109"/>
      <c r="AC1404" s="105" t="str">
        <f t="shared" si="63"/>
        <v/>
      </c>
    </row>
    <row r="1405" spans="24:29">
      <c r="X1405" s="57" t="s">
        <v>560</v>
      </c>
      <c r="Y1405" s="62">
        <v>698</v>
      </c>
      <c r="Z1405" s="109"/>
      <c r="AC1405" s="105" t="str">
        <f t="shared" si="63"/>
        <v/>
      </c>
    </row>
    <row r="1406" spans="24:29">
      <c r="X1406" s="57" t="s">
        <v>561</v>
      </c>
      <c r="Y1406" s="62">
        <v>698</v>
      </c>
      <c r="Z1406" s="109"/>
      <c r="AC1406" s="105" t="str">
        <f t="shared" si="63"/>
        <v/>
      </c>
    </row>
    <row r="1407" spans="24:29">
      <c r="X1407" s="57" t="s">
        <v>5543</v>
      </c>
      <c r="Y1407" s="62">
        <v>698</v>
      </c>
      <c r="Z1407" s="109"/>
      <c r="AC1407" s="105" t="str">
        <f t="shared" si="63"/>
        <v/>
      </c>
    </row>
    <row r="1408" spans="24:29">
      <c r="X1408" s="57" t="s">
        <v>562</v>
      </c>
      <c r="Y1408" s="62">
        <v>698</v>
      </c>
      <c r="Z1408" s="109"/>
      <c r="AC1408" s="105" t="str">
        <f t="shared" si="63"/>
        <v/>
      </c>
    </row>
    <row r="1409" spans="24:29">
      <c r="X1409" s="57" t="s">
        <v>4732</v>
      </c>
      <c r="Y1409" s="62">
        <v>820</v>
      </c>
      <c r="Z1409" s="109"/>
      <c r="AC1409" s="105" t="str">
        <f t="shared" si="63"/>
        <v/>
      </c>
    </row>
    <row r="1410" spans="24:29">
      <c r="X1410" s="57" t="s">
        <v>1332</v>
      </c>
      <c r="Y1410" s="62">
        <v>820</v>
      </c>
      <c r="Z1410" s="109"/>
      <c r="AC1410" s="105" t="str">
        <f t="shared" si="63"/>
        <v/>
      </c>
    </row>
    <row r="1411" spans="24:29">
      <c r="X1411" s="57" t="s">
        <v>1333</v>
      </c>
      <c r="Y1411" s="62">
        <v>883</v>
      </c>
      <c r="Z1411" s="109"/>
      <c r="AC1411" s="105" t="str">
        <f t="shared" si="63"/>
        <v/>
      </c>
    </row>
    <row r="1412" spans="24:29">
      <c r="X1412" s="57" t="s">
        <v>1334</v>
      </c>
      <c r="Y1412" s="62">
        <v>883</v>
      </c>
      <c r="Z1412" s="109"/>
      <c r="AC1412" s="105" t="str">
        <f t="shared" si="63"/>
        <v/>
      </c>
    </row>
    <row r="1413" spans="24:29">
      <c r="X1413" s="57" t="s">
        <v>5858</v>
      </c>
      <c r="Y1413" s="62">
        <v>883</v>
      </c>
      <c r="Z1413" s="109"/>
      <c r="AC1413" s="105" t="str">
        <f t="shared" si="63"/>
        <v/>
      </c>
    </row>
    <row r="1414" spans="24:29">
      <c r="X1414" s="57" t="s">
        <v>4733</v>
      </c>
      <c r="Y1414" s="62">
        <v>883</v>
      </c>
      <c r="Z1414" s="109"/>
      <c r="AC1414" s="105" t="str">
        <f t="shared" si="63"/>
        <v/>
      </c>
    </row>
    <row r="1415" spans="24:29">
      <c r="X1415" s="57" t="s">
        <v>1336</v>
      </c>
      <c r="Y1415" s="62">
        <v>883</v>
      </c>
      <c r="Z1415" s="109"/>
      <c r="AC1415" s="105" t="str">
        <f t="shared" si="63"/>
        <v/>
      </c>
    </row>
    <row r="1416" spans="24:29">
      <c r="X1416" s="57" t="s">
        <v>7734</v>
      </c>
      <c r="Y1416" s="62">
        <v>883</v>
      </c>
      <c r="Z1416" s="109"/>
      <c r="AC1416" s="105" t="str">
        <f t="shared" si="63"/>
        <v/>
      </c>
    </row>
    <row r="1417" spans="24:29">
      <c r="X1417" s="57" t="s">
        <v>563</v>
      </c>
      <c r="Y1417" s="62">
        <v>761</v>
      </c>
      <c r="Z1417" s="109"/>
      <c r="AC1417" s="105" t="str">
        <f t="shared" si="63"/>
        <v/>
      </c>
    </row>
    <row r="1418" spans="24:29">
      <c r="X1418" s="57" t="s">
        <v>564</v>
      </c>
      <c r="Y1418" s="62">
        <v>761</v>
      </c>
      <c r="Z1418" s="109"/>
      <c r="AC1418" s="105" t="str">
        <f t="shared" si="63"/>
        <v/>
      </c>
    </row>
    <row r="1419" spans="24:29">
      <c r="X1419" s="57" t="s">
        <v>5544</v>
      </c>
      <c r="Y1419" s="62">
        <v>761</v>
      </c>
      <c r="Z1419" s="109"/>
      <c r="AC1419" s="105" t="str">
        <f t="shared" si="63"/>
        <v/>
      </c>
    </row>
    <row r="1420" spans="24:29">
      <c r="X1420" s="57" t="s">
        <v>565</v>
      </c>
      <c r="Y1420" s="62">
        <v>761</v>
      </c>
      <c r="Z1420" s="109"/>
      <c r="AC1420" s="105" t="str">
        <f t="shared" si="63"/>
        <v/>
      </c>
    </row>
    <row r="1421" spans="24:29">
      <c r="X1421" s="57" t="s">
        <v>4734</v>
      </c>
      <c r="Y1421" s="62">
        <v>883</v>
      </c>
      <c r="Z1421" s="109"/>
      <c r="AC1421" s="105" t="str">
        <f t="shared" si="63"/>
        <v/>
      </c>
    </row>
    <row r="1422" spans="24:29">
      <c r="X1422" s="57" t="s">
        <v>1340</v>
      </c>
      <c r="Y1422" s="62">
        <v>883</v>
      </c>
      <c r="Z1422" s="109"/>
      <c r="AC1422" s="105" t="str">
        <f t="shared" si="63"/>
        <v/>
      </c>
    </row>
    <row r="1423" spans="24:29">
      <c r="X1423" s="57" t="s">
        <v>2419</v>
      </c>
      <c r="Y1423" s="62">
        <v>950</v>
      </c>
      <c r="Z1423" s="109"/>
      <c r="AC1423" s="105" t="str">
        <f t="shared" si="63"/>
        <v/>
      </c>
    </row>
    <row r="1424" spans="24:29">
      <c r="X1424" s="57" t="s">
        <v>2416</v>
      </c>
      <c r="Y1424" s="62">
        <v>950</v>
      </c>
      <c r="Z1424" s="109"/>
      <c r="AC1424" s="105" t="str">
        <f t="shared" si="63"/>
        <v/>
      </c>
    </row>
    <row r="1425" spans="24:29">
      <c r="X1425" s="57" t="s">
        <v>5859</v>
      </c>
      <c r="Y1425" s="62">
        <v>950</v>
      </c>
      <c r="Z1425" s="109"/>
      <c r="AC1425" s="105" t="str">
        <f t="shared" si="63"/>
        <v/>
      </c>
    </row>
    <row r="1426" spans="24:29">
      <c r="X1426" s="57" t="s">
        <v>4735</v>
      </c>
      <c r="Y1426" s="62">
        <v>950</v>
      </c>
      <c r="Z1426" s="109"/>
      <c r="AC1426" s="105" t="str">
        <f t="shared" si="63"/>
        <v/>
      </c>
    </row>
    <row r="1427" spans="24:29">
      <c r="X1427" s="57" t="s">
        <v>2413</v>
      </c>
      <c r="Y1427" s="62">
        <v>950</v>
      </c>
      <c r="Z1427" s="109"/>
      <c r="AC1427" s="105" t="str">
        <f t="shared" ref="AC1427:AC1490" si="64">IFERROR(VLOOKUP(AB1427,Z:AA,2,FALSE),"")</f>
        <v/>
      </c>
    </row>
    <row r="1428" spans="24:29">
      <c r="X1428" s="57" t="s">
        <v>7735</v>
      </c>
      <c r="Y1428" s="62">
        <v>950</v>
      </c>
      <c r="Z1428" s="109"/>
      <c r="AC1428" s="105" t="str">
        <f t="shared" si="64"/>
        <v/>
      </c>
    </row>
    <row r="1429" spans="24:29">
      <c r="X1429" s="57" t="s">
        <v>2418</v>
      </c>
      <c r="Y1429" s="62">
        <v>830</v>
      </c>
      <c r="Z1429" s="109"/>
      <c r="AC1429" s="105" t="str">
        <f t="shared" si="64"/>
        <v/>
      </c>
    </row>
    <row r="1430" spans="24:29">
      <c r="X1430" s="57" t="s">
        <v>2415</v>
      </c>
      <c r="Y1430" s="62">
        <v>830</v>
      </c>
      <c r="Z1430" s="109"/>
      <c r="AC1430" s="105" t="str">
        <f t="shared" si="64"/>
        <v/>
      </c>
    </row>
    <row r="1431" spans="24:29">
      <c r="X1431" s="57" t="s">
        <v>5545</v>
      </c>
      <c r="Y1431" s="62">
        <v>830</v>
      </c>
      <c r="Z1431" s="109"/>
      <c r="AC1431" s="105" t="str">
        <f t="shared" si="64"/>
        <v/>
      </c>
    </row>
    <row r="1432" spans="24:29">
      <c r="X1432" s="57" t="s">
        <v>2412</v>
      </c>
      <c r="Y1432" s="62">
        <v>830</v>
      </c>
      <c r="Z1432" s="109"/>
      <c r="AC1432" s="105" t="str">
        <f t="shared" si="64"/>
        <v/>
      </c>
    </row>
    <row r="1433" spans="24:29">
      <c r="X1433" s="57" t="s">
        <v>4736</v>
      </c>
      <c r="Y1433" s="62">
        <v>950</v>
      </c>
      <c r="Z1433" s="109"/>
      <c r="AC1433" s="105" t="str">
        <f t="shared" si="64"/>
        <v/>
      </c>
    </row>
    <row r="1434" spans="24:29">
      <c r="X1434" s="57" t="s">
        <v>2414</v>
      </c>
      <c r="Y1434" s="62">
        <v>950</v>
      </c>
      <c r="Z1434" s="109"/>
      <c r="AC1434" s="105" t="str">
        <f t="shared" si="64"/>
        <v/>
      </c>
    </row>
    <row r="1435" spans="24:29">
      <c r="X1435" s="57" t="s">
        <v>1341</v>
      </c>
      <c r="Y1435" s="62">
        <v>375</v>
      </c>
      <c r="Z1435" s="109"/>
      <c r="AC1435" s="105" t="str">
        <f t="shared" si="64"/>
        <v/>
      </c>
    </row>
    <row r="1436" spans="24:29">
      <c r="X1436" s="57" t="s">
        <v>1342</v>
      </c>
      <c r="Y1436" s="62">
        <v>375</v>
      </c>
      <c r="Z1436" s="109"/>
      <c r="AC1436" s="105" t="str">
        <f t="shared" si="64"/>
        <v/>
      </c>
    </row>
    <row r="1437" spans="24:29">
      <c r="X1437" s="57" t="s">
        <v>5860</v>
      </c>
      <c r="Y1437" s="62">
        <v>375</v>
      </c>
      <c r="Z1437" s="109"/>
      <c r="AC1437" s="105" t="str">
        <f t="shared" si="64"/>
        <v/>
      </c>
    </row>
    <row r="1438" spans="24:29">
      <c r="X1438" s="57" t="s">
        <v>4737</v>
      </c>
      <c r="Y1438" s="62">
        <v>375</v>
      </c>
      <c r="Z1438" s="109"/>
      <c r="AC1438" s="105" t="str">
        <f t="shared" si="64"/>
        <v/>
      </c>
    </row>
    <row r="1439" spans="24:29">
      <c r="X1439" s="57" t="s">
        <v>1344</v>
      </c>
      <c r="Y1439" s="62">
        <v>375</v>
      </c>
      <c r="Z1439" s="109"/>
      <c r="AC1439" s="105" t="str">
        <f t="shared" si="64"/>
        <v/>
      </c>
    </row>
    <row r="1440" spans="24:29">
      <c r="X1440" s="57" t="s">
        <v>7736</v>
      </c>
      <c r="Y1440" s="62">
        <v>375</v>
      </c>
      <c r="Z1440" s="109"/>
      <c r="AC1440" s="105" t="str">
        <f t="shared" si="64"/>
        <v/>
      </c>
    </row>
    <row r="1441" spans="24:29">
      <c r="X1441" s="57" t="s">
        <v>566</v>
      </c>
      <c r="Y1441" s="62">
        <v>316</v>
      </c>
      <c r="Z1441" s="109"/>
      <c r="AC1441" s="105" t="str">
        <f t="shared" si="64"/>
        <v/>
      </c>
    </row>
    <row r="1442" spans="24:29">
      <c r="X1442" s="57" t="s">
        <v>567</v>
      </c>
      <c r="Y1442" s="62">
        <v>316</v>
      </c>
      <c r="Z1442" s="109"/>
      <c r="AC1442" s="105" t="str">
        <f t="shared" si="64"/>
        <v/>
      </c>
    </row>
    <row r="1443" spans="24:29">
      <c r="X1443" s="57" t="s">
        <v>5546</v>
      </c>
      <c r="Y1443" s="62">
        <v>316</v>
      </c>
      <c r="Z1443" s="109"/>
      <c r="AC1443" s="105" t="str">
        <f t="shared" si="64"/>
        <v/>
      </c>
    </row>
    <row r="1444" spans="24:29">
      <c r="X1444" s="57" t="s">
        <v>568</v>
      </c>
      <c r="Y1444" s="62">
        <v>316</v>
      </c>
      <c r="Z1444" s="109"/>
      <c r="AC1444" s="105" t="str">
        <f t="shared" si="64"/>
        <v/>
      </c>
    </row>
    <row r="1445" spans="24:29">
      <c r="X1445" s="57" t="s">
        <v>4738</v>
      </c>
      <c r="Y1445" s="62">
        <v>375</v>
      </c>
      <c r="Z1445" s="109"/>
      <c r="AC1445" s="105" t="str">
        <f t="shared" si="64"/>
        <v/>
      </c>
    </row>
    <row r="1446" spans="24:29">
      <c r="X1446" s="57" t="s">
        <v>1348</v>
      </c>
      <c r="Y1446" s="62">
        <v>375</v>
      </c>
      <c r="Z1446" s="109"/>
      <c r="AC1446" s="105" t="str">
        <f t="shared" si="64"/>
        <v/>
      </c>
    </row>
    <row r="1447" spans="24:29">
      <c r="X1447" s="57" t="s">
        <v>2400</v>
      </c>
      <c r="Y1447" s="62">
        <v>1067</v>
      </c>
      <c r="Z1447" s="109"/>
      <c r="AC1447" s="105" t="str">
        <f t="shared" si="64"/>
        <v/>
      </c>
    </row>
    <row r="1448" spans="24:29">
      <c r="X1448" s="57" t="s">
        <v>2391</v>
      </c>
      <c r="Y1448" s="62">
        <v>1067</v>
      </c>
      <c r="Z1448" s="109"/>
      <c r="AC1448" s="105" t="str">
        <f t="shared" si="64"/>
        <v/>
      </c>
    </row>
    <row r="1449" spans="24:29">
      <c r="X1449" s="57" t="s">
        <v>5861</v>
      </c>
      <c r="Y1449" s="62">
        <v>1067</v>
      </c>
      <c r="Z1449" s="109"/>
      <c r="AC1449" s="105" t="str">
        <f t="shared" si="64"/>
        <v/>
      </c>
    </row>
    <row r="1450" spans="24:29">
      <c r="X1450" s="57" t="s">
        <v>4739</v>
      </c>
      <c r="Y1450" s="62">
        <v>1067</v>
      </c>
      <c r="Z1450" s="109"/>
      <c r="AC1450" s="105" t="str">
        <f t="shared" si="64"/>
        <v/>
      </c>
    </row>
    <row r="1451" spans="24:29">
      <c r="X1451" s="57" t="s">
        <v>2388</v>
      </c>
      <c r="Y1451" s="62">
        <v>1067</v>
      </c>
      <c r="Z1451" s="109"/>
      <c r="AC1451" s="105" t="str">
        <f t="shared" si="64"/>
        <v/>
      </c>
    </row>
    <row r="1452" spans="24:29">
      <c r="X1452" s="57" t="s">
        <v>7737</v>
      </c>
      <c r="Y1452" s="62">
        <v>1067</v>
      </c>
      <c r="Z1452" s="109"/>
      <c r="AC1452" s="105" t="str">
        <f t="shared" si="64"/>
        <v/>
      </c>
    </row>
    <row r="1453" spans="24:29">
      <c r="X1453" s="57" t="s">
        <v>2385</v>
      </c>
      <c r="Y1453" s="62">
        <v>950</v>
      </c>
      <c r="Z1453" s="109"/>
      <c r="AC1453" s="105" t="str">
        <f t="shared" si="64"/>
        <v/>
      </c>
    </row>
    <row r="1454" spans="24:29">
      <c r="X1454" s="57" t="s">
        <v>2382</v>
      </c>
      <c r="Y1454" s="62">
        <v>950</v>
      </c>
      <c r="Z1454" s="109"/>
      <c r="AC1454" s="105" t="str">
        <f t="shared" si="64"/>
        <v/>
      </c>
    </row>
    <row r="1455" spans="24:29">
      <c r="X1455" s="57" t="s">
        <v>5547</v>
      </c>
      <c r="Y1455" s="62">
        <v>950</v>
      </c>
      <c r="Z1455" s="109"/>
      <c r="AC1455" s="105" t="str">
        <f t="shared" si="64"/>
        <v/>
      </c>
    </row>
    <row r="1456" spans="24:29">
      <c r="X1456" s="57" t="s">
        <v>2379</v>
      </c>
      <c r="Y1456" s="62">
        <v>950</v>
      </c>
      <c r="Z1456" s="109"/>
      <c r="AC1456" s="105" t="str">
        <f t="shared" si="64"/>
        <v/>
      </c>
    </row>
    <row r="1457" spans="24:29">
      <c r="X1457" s="57" t="s">
        <v>4740</v>
      </c>
      <c r="Y1457" s="62">
        <v>1067</v>
      </c>
      <c r="Z1457" s="109"/>
      <c r="AC1457" s="105" t="str">
        <f t="shared" si="64"/>
        <v/>
      </c>
    </row>
    <row r="1458" spans="24:29">
      <c r="X1458" s="57" t="s">
        <v>2394</v>
      </c>
      <c r="Y1458" s="62">
        <v>1067</v>
      </c>
      <c r="Z1458" s="109"/>
      <c r="AC1458" s="105" t="str">
        <f t="shared" si="64"/>
        <v/>
      </c>
    </row>
    <row r="1459" spans="24:29">
      <c r="X1459" s="57" t="s">
        <v>2401</v>
      </c>
      <c r="Y1459" s="62">
        <v>1194</v>
      </c>
      <c r="Z1459" s="109"/>
      <c r="AC1459" s="105" t="str">
        <f t="shared" si="64"/>
        <v/>
      </c>
    </row>
    <row r="1460" spans="24:29">
      <c r="X1460" s="57" t="s">
        <v>2392</v>
      </c>
      <c r="Y1460" s="62">
        <v>1194</v>
      </c>
      <c r="Z1460" s="109"/>
      <c r="AC1460" s="105" t="str">
        <f t="shared" si="64"/>
        <v/>
      </c>
    </row>
    <row r="1461" spans="24:29">
      <c r="X1461" s="57" t="s">
        <v>5862</v>
      </c>
      <c r="Y1461" s="62">
        <v>1194</v>
      </c>
      <c r="Z1461" s="109"/>
      <c r="AC1461" s="105" t="str">
        <f t="shared" si="64"/>
        <v/>
      </c>
    </row>
    <row r="1462" spans="24:29">
      <c r="X1462" s="57" t="s">
        <v>4741</v>
      </c>
      <c r="Y1462" s="62">
        <v>1194</v>
      </c>
      <c r="Z1462" s="109"/>
      <c r="AC1462" s="105" t="str">
        <f t="shared" si="64"/>
        <v/>
      </c>
    </row>
    <row r="1463" spans="24:29">
      <c r="X1463" s="57" t="s">
        <v>2389</v>
      </c>
      <c r="Y1463" s="62">
        <v>1194</v>
      </c>
      <c r="Z1463" s="109"/>
      <c r="AC1463" s="105" t="str">
        <f t="shared" si="64"/>
        <v/>
      </c>
    </row>
    <row r="1464" spans="24:29">
      <c r="X1464" s="57" t="s">
        <v>7738</v>
      </c>
      <c r="Y1464" s="62">
        <v>1194</v>
      </c>
      <c r="Z1464" s="109"/>
      <c r="AC1464" s="105" t="str">
        <f t="shared" si="64"/>
        <v/>
      </c>
    </row>
    <row r="1465" spans="24:29">
      <c r="X1465" s="57" t="s">
        <v>2386</v>
      </c>
      <c r="Y1465" s="62">
        <v>1063</v>
      </c>
      <c r="Z1465" s="109"/>
      <c r="AC1465" s="105" t="str">
        <f t="shared" si="64"/>
        <v/>
      </c>
    </row>
    <row r="1466" spans="24:29">
      <c r="X1466" s="57" t="s">
        <v>2383</v>
      </c>
      <c r="Y1466" s="62">
        <v>1063</v>
      </c>
      <c r="Z1466" s="109"/>
      <c r="AC1466" s="105" t="str">
        <f t="shared" si="64"/>
        <v/>
      </c>
    </row>
    <row r="1467" spans="24:29">
      <c r="X1467" s="57" t="s">
        <v>5548</v>
      </c>
      <c r="Y1467" s="62">
        <v>1063</v>
      </c>
      <c r="Z1467" s="109"/>
      <c r="AC1467" s="105" t="str">
        <f t="shared" si="64"/>
        <v/>
      </c>
    </row>
    <row r="1468" spans="24:29">
      <c r="X1468" s="57" t="s">
        <v>2380</v>
      </c>
      <c r="Y1468" s="62">
        <v>1063</v>
      </c>
      <c r="Z1468" s="109"/>
      <c r="AC1468" s="105" t="str">
        <f t="shared" si="64"/>
        <v/>
      </c>
    </row>
    <row r="1469" spans="24:29">
      <c r="X1469" s="57" t="s">
        <v>4742</v>
      </c>
      <c r="Y1469" s="62">
        <v>1194</v>
      </c>
      <c r="Z1469" s="109"/>
      <c r="AC1469" s="105" t="str">
        <f t="shared" si="64"/>
        <v/>
      </c>
    </row>
    <row r="1470" spans="24:29">
      <c r="X1470" s="57" t="s">
        <v>2395</v>
      </c>
      <c r="Y1470" s="62">
        <v>1194</v>
      </c>
      <c r="Z1470" s="109"/>
      <c r="AC1470" s="105" t="str">
        <f t="shared" si="64"/>
        <v/>
      </c>
    </row>
    <row r="1471" spans="24:29">
      <c r="X1471" s="57" t="s">
        <v>2402</v>
      </c>
      <c r="Y1471" s="62">
        <v>1435</v>
      </c>
      <c r="Z1471" s="109"/>
      <c r="AC1471" s="105" t="str">
        <f t="shared" si="64"/>
        <v/>
      </c>
    </row>
    <row r="1472" spans="24:29">
      <c r="X1472" s="57" t="s">
        <v>2393</v>
      </c>
      <c r="Y1472" s="62">
        <v>1435</v>
      </c>
      <c r="Z1472" s="109"/>
      <c r="AC1472" s="105" t="str">
        <f t="shared" si="64"/>
        <v/>
      </c>
    </row>
    <row r="1473" spans="24:29">
      <c r="X1473" s="57" t="s">
        <v>5863</v>
      </c>
      <c r="Y1473" s="62">
        <v>1435</v>
      </c>
      <c r="Z1473" s="109"/>
      <c r="AC1473" s="105" t="str">
        <f t="shared" si="64"/>
        <v/>
      </c>
    </row>
    <row r="1474" spans="24:29">
      <c r="X1474" s="57" t="s">
        <v>4743</v>
      </c>
      <c r="Y1474" s="62">
        <v>1435</v>
      </c>
      <c r="Z1474" s="109"/>
      <c r="AC1474" s="105" t="str">
        <f t="shared" si="64"/>
        <v/>
      </c>
    </row>
    <row r="1475" spans="24:29">
      <c r="X1475" s="57" t="s">
        <v>2390</v>
      </c>
      <c r="Y1475" s="62">
        <v>1435</v>
      </c>
      <c r="Z1475" s="109"/>
      <c r="AC1475" s="105" t="str">
        <f t="shared" si="64"/>
        <v/>
      </c>
    </row>
    <row r="1476" spans="24:29">
      <c r="X1476" s="57" t="s">
        <v>7739</v>
      </c>
      <c r="Y1476" s="62">
        <v>1435</v>
      </c>
      <c r="Z1476" s="109"/>
      <c r="AC1476" s="105" t="str">
        <f t="shared" si="64"/>
        <v/>
      </c>
    </row>
    <row r="1477" spans="24:29">
      <c r="X1477" s="57" t="s">
        <v>2387</v>
      </c>
      <c r="Y1477" s="62">
        <v>1271</v>
      </c>
      <c r="Z1477" s="109"/>
      <c r="AC1477" s="105" t="str">
        <f t="shared" si="64"/>
        <v/>
      </c>
    </row>
    <row r="1478" spans="24:29">
      <c r="X1478" s="57" t="s">
        <v>2384</v>
      </c>
      <c r="Y1478" s="62">
        <v>1271</v>
      </c>
      <c r="Z1478" s="109"/>
      <c r="AC1478" s="105" t="str">
        <f t="shared" si="64"/>
        <v/>
      </c>
    </row>
    <row r="1479" spans="24:29">
      <c r="X1479" s="57" t="s">
        <v>5549</v>
      </c>
      <c r="Y1479" s="62">
        <v>1271</v>
      </c>
      <c r="Z1479" s="109"/>
      <c r="AC1479" s="105" t="str">
        <f t="shared" si="64"/>
        <v/>
      </c>
    </row>
    <row r="1480" spans="24:29">
      <c r="X1480" s="57" t="s">
        <v>2381</v>
      </c>
      <c r="Y1480" s="62">
        <v>1271</v>
      </c>
      <c r="Z1480" s="109"/>
      <c r="AC1480" s="105" t="str">
        <f t="shared" si="64"/>
        <v/>
      </c>
    </row>
    <row r="1481" spans="24:29">
      <c r="X1481" s="57" t="s">
        <v>4744</v>
      </c>
      <c r="Y1481" s="62">
        <v>1435</v>
      </c>
      <c r="Z1481" s="109"/>
      <c r="AC1481" s="105" t="str">
        <f t="shared" si="64"/>
        <v/>
      </c>
    </row>
    <row r="1482" spans="24:29">
      <c r="X1482" s="57" t="s">
        <v>2396</v>
      </c>
      <c r="Y1482" s="62">
        <v>1435</v>
      </c>
      <c r="Z1482" s="109"/>
      <c r="AC1482" s="105" t="str">
        <f t="shared" si="64"/>
        <v/>
      </c>
    </row>
    <row r="1483" spans="24:29">
      <c r="X1483" s="57" t="s">
        <v>1349</v>
      </c>
      <c r="Y1483" s="62">
        <v>581</v>
      </c>
      <c r="Z1483" s="109"/>
      <c r="AC1483" s="105" t="str">
        <f t="shared" si="64"/>
        <v/>
      </c>
    </row>
    <row r="1484" spans="24:29">
      <c r="X1484" s="57" t="s">
        <v>1350</v>
      </c>
      <c r="Y1484" s="62">
        <v>581</v>
      </c>
      <c r="Z1484" s="109"/>
      <c r="AC1484" s="105" t="str">
        <f t="shared" si="64"/>
        <v/>
      </c>
    </row>
    <row r="1485" spans="24:29">
      <c r="X1485" s="57" t="s">
        <v>5864</v>
      </c>
      <c r="Y1485" s="62">
        <v>581</v>
      </c>
      <c r="Z1485" s="109"/>
      <c r="AC1485" s="105" t="str">
        <f t="shared" si="64"/>
        <v/>
      </c>
    </row>
    <row r="1486" spans="24:29">
      <c r="X1486" s="57" t="s">
        <v>4745</v>
      </c>
      <c r="Y1486" s="62">
        <v>581</v>
      </c>
      <c r="Z1486" s="109"/>
      <c r="AC1486" s="105" t="str">
        <f t="shared" si="64"/>
        <v/>
      </c>
    </row>
    <row r="1487" spans="24:29">
      <c r="X1487" s="57" t="s">
        <v>1352</v>
      </c>
      <c r="Y1487" s="62">
        <v>581</v>
      </c>
      <c r="Z1487" s="109"/>
      <c r="AC1487" s="105" t="str">
        <f t="shared" si="64"/>
        <v/>
      </c>
    </row>
    <row r="1488" spans="24:29">
      <c r="X1488" s="57" t="s">
        <v>7740</v>
      </c>
      <c r="Y1488" s="62">
        <v>581</v>
      </c>
      <c r="Z1488" s="109"/>
      <c r="AC1488" s="105" t="str">
        <f t="shared" si="64"/>
        <v/>
      </c>
    </row>
    <row r="1489" spans="24:29">
      <c r="X1489" s="57" t="s">
        <v>569</v>
      </c>
      <c r="Y1489" s="62">
        <v>505</v>
      </c>
      <c r="Z1489" s="109"/>
      <c r="AC1489" s="105" t="str">
        <f t="shared" si="64"/>
        <v/>
      </c>
    </row>
    <row r="1490" spans="24:29">
      <c r="X1490" s="57" t="s">
        <v>570</v>
      </c>
      <c r="Y1490" s="62">
        <v>505</v>
      </c>
      <c r="Z1490" s="109"/>
      <c r="AC1490" s="105" t="str">
        <f t="shared" si="64"/>
        <v/>
      </c>
    </row>
    <row r="1491" spans="24:29">
      <c r="X1491" s="57" t="s">
        <v>5550</v>
      </c>
      <c r="Y1491" s="62">
        <v>505</v>
      </c>
      <c r="Z1491" s="109"/>
      <c r="AC1491" s="105" t="str">
        <f t="shared" ref="AC1491:AC1554" si="65">IFERROR(VLOOKUP(AB1491,Z:AA,2,FALSE),"")</f>
        <v/>
      </c>
    </row>
    <row r="1492" spans="24:29">
      <c r="X1492" s="57" t="s">
        <v>571</v>
      </c>
      <c r="Y1492" s="62">
        <v>505</v>
      </c>
      <c r="Z1492" s="109"/>
      <c r="AC1492" s="105" t="str">
        <f t="shared" si="65"/>
        <v/>
      </c>
    </row>
    <row r="1493" spans="24:29">
      <c r="X1493" s="57" t="s">
        <v>4746</v>
      </c>
      <c r="Y1493" s="62">
        <v>581</v>
      </c>
      <c r="Z1493" s="109"/>
      <c r="AC1493" s="105" t="str">
        <f t="shared" si="65"/>
        <v/>
      </c>
    </row>
    <row r="1494" spans="24:29">
      <c r="X1494" s="57" t="s">
        <v>1356</v>
      </c>
      <c r="Y1494" s="62">
        <v>581</v>
      </c>
      <c r="Z1494" s="109"/>
      <c r="AC1494" s="105" t="str">
        <f t="shared" si="65"/>
        <v/>
      </c>
    </row>
    <row r="1495" spans="24:29">
      <c r="X1495" s="57" t="s">
        <v>1357</v>
      </c>
      <c r="Y1495" s="62">
        <v>613</v>
      </c>
      <c r="Z1495" s="109"/>
      <c r="AC1495" s="105" t="str">
        <f t="shared" si="65"/>
        <v/>
      </c>
    </row>
    <row r="1496" spans="24:29">
      <c r="X1496" s="57" t="s">
        <v>1358</v>
      </c>
      <c r="Y1496" s="62">
        <v>613</v>
      </c>
      <c r="Z1496" s="109"/>
      <c r="AC1496" s="105" t="str">
        <f t="shared" si="65"/>
        <v/>
      </c>
    </row>
    <row r="1497" spans="24:29">
      <c r="X1497" s="57" t="s">
        <v>5865</v>
      </c>
      <c r="Y1497" s="62">
        <v>613</v>
      </c>
      <c r="Z1497" s="109"/>
      <c r="AC1497" s="105" t="str">
        <f t="shared" si="65"/>
        <v/>
      </c>
    </row>
    <row r="1498" spans="24:29">
      <c r="X1498" s="57" t="s">
        <v>4747</v>
      </c>
      <c r="Y1498" s="62">
        <v>613</v>
      </c>
      <c r="Z1498" s="109"/>
      <c r="AC1498" s="105" t="str">
        <f t="shared" si="65"/>
        <v/>
      </c>
    </row>
    <row r="1499" spans="24:29">
      <c r="X1499" s="57" t="s">
        <v>1360</v>
      </c>
      <c r="Y1499" s="62">
        <v>613</v>
      </c>
      <c r="Z1499" s="109"/>
      <c r="AC1499" s="105" t="str">
        <f t="shared" si="65"/>
        <v/>
      </c>
    </row>
    <row r="1500" spans="24:29">
      <c r="X1500" s="57" t="s">
        <v>7741</v>
      </c>
      <c r="Y1500" s="62">
        <v>613</v>
      </c>
      <c r="Z1500" s="109"/>
      <c r="AC1500" s="105" t="str">
        <f t="shared" si="65"/>
        <v/>
      </c>
    </row>
    <row r="1501" spans="24:29">
      <c r="X1501" s="57" t="s">
        <v>572</v>
      </c>
      <c r="Y1501" s="62">
        <v>529</v>
      </c>
      <c r="Z1501" s="109"/>
      <c r="AC1501" s="105" t="str">
        <f t="shared" si="65"/>
        <v/>
      </c>
    </row>
    <row r="1502" spans="24:29">
      <c r="X1502" s="57" t="s">
        <v>573</v>
      </c>
      <c r="Y1502" s="62">
        <v>529</v>
      </c>
      <c r="Z1502" s="109"/>
      <c r="AC1502" s="105" t="str">
        <f t="shared" si="65"/>
        <v/>
      </c>
    </row>
    <row r="1503" spans="24:29">
      <c r="X1503" s="57" t="s">
        <v>5551</v>
      </c>
      <c r="Y1503" s="62">
        <v>529</v>
      </c>
      <c r="Z1503" s="109"/>
      <c r="AC1503" s="105" t="str">
        <f t="shared" si="65"/>
        <v/>
      </c>
    </row>
    <row r="1504" spans="24:29">
      <c r="X1504" s="57" t="s">
        <v>574</v>
      </c>
      <c r="Y1504" s="62">
        <v>529</v>
      </c>
      <c r="Z1504" s="109"/>
      <c r="AC1504" s="105" t="str">
        <f t="shared" si="65"/>
        <v/>
      </c>
    </row>
    <row r="1505" spans="24:29">
      <c r="X1505" s="57" t="s">
        <v>4748</v>
      </c>
      <c r="Y1505" s="62">
        <v>613</v>
      </c>
      <c r="Z1505" s="109"/>
      <c r="AC1505" s="105" t="str">
        <f t="shared" si="65"/>
        <v/>
      </c>
    </row>
    <row r="1506" spans="24:29">
      <c r="X1506" s="57" t="s">
        <v>1364</v>
      </c>
      <c r="Y1506" s="62">
        <v>613</v>
      </c>
      <c r="Z1506" s="109"/>
      <c r="AC1506" s="105" t="str">
        <f t="shared" si="65"/>
        <v/>
      </c>
    </row>
    <row r="1507" spans="24:29">
      <c r="X1507" s="57" t="s">
        <v>1365</v>
      </c>
      <c r="Y1507" s="62">
        <v>644</v>
      </c>
      <c r="Z1507" s="109"/>
      <c r="AC1507" s="105" t="str">
        <f t="shared" si="65"/>
        <v/>
      </c>
    </row>
    <row r="1508" spans="24:29">
      <c r="X1508" s="57" t="s">
        <v>1366</v>
      </c>
      <c r="Y1508" s="62">
        <v>644</v>
      </c>
      <c r="Z1508" s="109"/>
      <c r="AC1508" s="105" t="str">
        <f t="shared" si="65"/>
        <v/>
      </c>
    </row>
    <row r="1509" spans="24:29">
      <c r="X1509" s="57" t="s">
        <v>5866</v>
      </c>
      <c r="Y1509" s="62">
        <v>644</v>
      </c>
      <c r="Z1509" s="109"/>
      <c r="AC1509" s="105" t="str">
        <f t="shared" si="65"/>
        <v/>
      </c>
    </row>
    <row r="1510" spans="24:29">
      <c r="X1510" s="57" t="s">
        <v>4749</v>
      </c>
      <c r="Y1510" s="62">
        <v>644</v>
      </c>
      <c r="Z1510" s="109"/>
      <c r="AC1510" s="105" t="str">
        <f t="shared" si="65"/>
        <v/>
      </c>
    </row>
    <row r="1511" spans="24:29">
      <c r="X1511" s="57" t="s">
        <v>1368</v>
      </c>
      <c r="Y1511" s="62">
        <v>644</v>
      </c>
      <c r="Z1511" s="109"/>
      <c r="AC1511" s="105" t="str">
        <f t="shared" si="65"/>
        <v/>
      </c>
    </row>
    <row r="1512" spans="24:29">
      <c r="X1512" s="57" t="s">
        <v>7742</v>
      </c>
      <c r="Y1512" s="62">
        <v>644</v>
      </c>
      <c r="Z1512" s="109"/>
      <c r="AC1512" s="105" t="str">
        <f t="shared" si="65"/>
        <v/>
      </c>
    </row>
    <row r="1513" spans="24:29">
      <c r="X1513" s="57" t="s">
        <v>575</v>
      </c>
      <c r="Y1513" s="62">
        <v>554</v>
      </c>
      <c r="Z1513" s="109"/>
      <c r="AC1513" s="105" t="str">
        <f t="shared" si="65"/>
        <v/>
      </c>
    </row>
    <row r="1514" spans="24:29">
      <c r="X1514" s="57" t="s">
        <v>576</v>
      </c>
      <c r="Y1514" s="62">
        <v>554</v>
      </c>
      <c r="Z1514" s="109"/>
      <c r="AC1514" s="105" t="str">
        <f t="shared" si="65"/>
        <v/>
      </c>
    </row>
    <row r="1515" spans="24:29">
      <c r="X1515" s="57" t="s">
        <v>5552</v>
      </c>
      <c r="Y1515" s="62">
        <v>554</v>
      </c>
      <c r="Z1515" s="109"/>
      <c r="AC1515" s="105" t="str">
        <f t="shared" si="65"/>
        <v/>
      </c>
    </row>
    <row r="1516" spans="24:29">
      <c r="X1516" s="57" t="s">
        <v>577</v>
      </c>
      <c r="Y1516" s="62">
        <v>554</v>
      </c>
      <c r="Z1516" s="109"/>
      <c r="AC1516" s="105" t="str">
        <f t="shared" si="65"/>
        <v/>
      </c>
    </row>
    <row r="1517" spans="24:29">
      <c r="X1517" s="57" t="s">
        <v>4750</v>
      </c>
      <c r="Y1517" s="62">
        <v>644</v>
      </c>
      <c r="Z1517" s="109"/>
      <c r="AC1517" s="105" t="str">
        <f t="shared" si="65"/>
        <v/>
      </c>
    </row>
    <row r="1518" spans="24:29">
      <c r="X1518" s="57" t="s">
        <v>1372</v>
      </c>
      <c r="Y1518" s="62">
        <v>644</v>
      </c>
      <c r="Z1518" s="109"/>
      <c r="AC1518" s="105" t="str">
        <f t="shared" si="65"/>
        <v/>
      </c>
    </row>
    <row r="1519" spans="24:29">
      <c r="X1519" s="57" t="s">
        <v>1373</v>
      </c>
      <c r="Y1519" s="62">
        <v>679</v>
      </c>
      <c r="Z1519" s="109"/>
      <c r="AC1519" s="105" t="str">
        <f t="shared" si="65"/>
        <v/>
      </c>
    </row>
    <row r="1520" spans="24:29">
      <c r="X1520" s="57" t="s">
        <v>1374</v>
      </c>
      <c r="Y1520" s="62">
        <v>679</v>
      </c>
      <c r="Z1520" s="109"/>
      <c r="AC1520" s="105" t="str">
        <f t="shared" si="65"/>
        <v/>
      </c>
    </row>
    <row r="1521" spans="24:29">
      <c r="X1521" s="57" t="s">
        <v>5867</v>
      </c>
      <c r="Y1521" s="62">
        <v>679</v>
      </c>
      <c r="Z1521" s="109"/>
      <c r="AC1521" s="105" t="str">
        <f t="shared" si="65"/>
        <v/>
      </c>
    </row>
    <row r="1522" spans="24:29">
      <c r="X1522" s="57" t="s">
        <v>4751</v>
      </c>
      <c r="Y1522" s="62">
        <v>679</v>
      </c>
      <c r="Z1522" s="109"/>
      <c r="AC1522" s="105" t="str">
        <f t="shared" si="65"/>
        <v/>
      </c>
    </row>
    <row r="1523" spans="24:29">
      <c r="X1523" s="57" t="s">
        <v>1376</v>
      </c>
      <c r="Y1523" s="62">
        <v>679</v>
      </c>
      <c r="Z1523" s="109"/>
      <c r="AC1523" s="105" t="str">
        <f t="shared" si="65"/>
        <v/>
      </c>
    </row>
    <row r="1524" spans="24:29">
      <c r="X1524" s="57" t="s">
        <v>7743</v>
      </c>
      <c r="Y1524" s="62">
        <v>679</v>
      </c>
      <c r="Z1524" s="109"/>
      <c r="AC1524" s="105" t="str">
        <f t="shared" si="65"/>
        <v/>
      </c>
    </row>
    <row r="1525" spans="24:29">
      <c r="X1525" s="57" t="s">
        <v>578</v>
      </c>
      <c r="Y1525" s="62">
        <v>581</v>
      </c>
      <c r="Z1525" s="109"/>
      <c r="AC1525" s="105" t="str">
        <f t="shared" si="65"/>
        <v/>
      </c>
    </row>
    <row r="1526" spans="24:29">
      <c r="X1526" s="57" t="s">
        <v>579</v>
      </c>
      <c r="Y1526" s="62">
        <v>581</v>
      </c>
      <c r="Z1526" s="109"/>
      <c r="AC1526" s="105" t="str">
        <f t="shared" si="65"/>
        <v/>
      </c>
    </row>
    <row r="1527" spans="24:29">
      <c r="X1527" s="57" t="s">
        <v>5553</v>
      </c>
      <c r="Y1527" s="62">
        <v>581</v>
      </c>
      <c r="Z1527" s="109"/>
      <c r="AC1527" s="105" t="str">
        <f t="shared" si="65"/>
        <v/>
      </c>
    </row>
    <row r="1528" spans="24:29">
      <c r="X1528" s="57" t="s">
        <v>580</v>
      </c>
      <c r="Y1528" s="62">
        <v>581</v>
      </c>
      <c r="Z1528" s="109"/>
      <c r="AC1528" s="105" t="str">
        <f t="shared" si="65"/>
        <v/>
      </c>
    </row>
    <row r="1529" spans="24:29">
      <c r="X1529" s="57" t="s">
        <v>4752</v>
      </c>
      <c r="Y1529" s="62">
        <v>679</v>
      </c>
      <c r="Z1529" s="109"/>
      <c r="AC1529" s="105" t="str">
        <f t="shared" si="65"/>
        <v/>
      </c>
    </row>
    <row r="1530" spans="24:29">
      <c r="X1530" s="57" t="s">
        <v>1380</v>
      </c>
      <c r="Y1530" s="62">
        <v>679</v>
      </c>
      <c r="Z1530" s="109"/>
      <c r="AC1530" s="105" t="str">
        <f t="shared" si="65"/>
        <v/>
      </c>
    </row>
    <row r="1531" spans="24:29">
      <c r="X1531" s="57" t="s">
        <v>1381</v>
      </c>
      <c r="Y1531" s="62">
        <v>715</v>
      </c>
      <c r="Z1531" s="109"/>
      <c r="AC1531" s="105" t="str">
        <f t="shared" si="65"/>
        <v/>
      </c>
    </row>
    <row r="1532" spans="24:29">
      <c r="X1532" s="57" t="s">
        <v>1382</v>
      </c>
      <c r="Y1532" s="62">
        <v>715</v>
      </c>
      <c r="Z1532" s="109"/>
      <c r="AC1532" s="105" t="str">
        <f t="shared" si="65"/>
        <v/>
      </c>
    </row>
    <row r="1533" spans="24:29">
      <c r="X1533" s="57" t="s">
        <v>5868</v>
      </c>
      <c r="Y1533" s="62">
        <v>715</v>
      </c>
      <c r="Z1533" s="109"/>
      <c r="AC1533" s="105" t="str">
        <f t="shared" si="65"/>
        <v/>
      </c>
    </row>
    <row r="1534" spans="24:29">
      <c r="X1534" s="57" t="s">
        <v>4753</v>
      </c>
      <c r="Y1534" s="62">
        <v>715</v>
      </c>
      <c r="Z1534" s="109"/>
      <c r="AC1534" s="105" t="str">
        <f t="shared" si="65"/>
        <v/>
      </c>
    </row>
    <row r="1535" spans="24:29">
      <c r="X1535" s="57" t="s">
        <v>1384</v>
      </c>
      <c r="Y1535" s="62">
        <v>715</v>
      </c>
      <c r="Z1535" s="109"/>
      <c r="AC1535" s="105" t="str">
        <f t="shared" si="65"/>
        <v/>
      </c>
    </row>
    <row r="1536" spans="24:29">
      <c r="X1536" s="57" t="s">
        <v>7744</v>
      </c>
      <c r="Y1536" s="62">
        <v>715</v>
      </c>
      <c r="Z1536" s="109"/>
      <c r="AC1536" s="105" t="str">
        <f t="shared" si="65"/>
        <v/>
      </c>
    </row>
    <row r="1537" spans="24:29">
      <c r="X1537" s="57" t="s">
        <v>581</v>
      </c>
      <c r="Y1537" s="62">
        <v>607</v>
      </c>
      <c r="Z1537" s="109"/>
      <c r="AC1537" s="105" t="str">
        <f t="shared" si="65"/>
        <v/>
      </c>
    </row>
    <row r="1538" spans="24:29">
      <c r="X1538" s="57" t="s">
        <v>582</v>
      </c>
      <c r="Y1538" s="62">
        <v>607</v>
      </c>
      <c r="Z1538" s="109"/>
      <c r="AC1538" s="105" t="str">
        <f t="shared" si="65"/>
        <v/>
      </c>
    </row>
    <row r="1539" spans="24:29">
      <c r="X1539" s="57" t="s">
        <v>5554</v>
      </c>
      <c r="Y1539" s="62">
        <v>607</v>
      </c>
      <c r="Z1539" s="109"/>
      <c r="AC1539" s="105" t="str">
        <f t="shared" si="65"/>
        <v/>
      </c>
    </row>
    <row r="1540" spans="24:29">
      <c r="X1540" s="57" t="s">
        <v>583</v>
      </c>
      <c r="Y1540" s="62">
        <v>607</v>
      </c>
      <c r="Z1540" s="109"/>
      <c r="AC1540" s="105" t="str">
        <f t="shared" si="65"/>
        <v/>
      </c>
    </row>
    <row r="1541" spans="24:29">
      <c r="X1541" s="57" t="s">
        <v>4754</v>
      </c>
      <c r="Y1541" s="62">
        <v>715</v>
      </c>
      <c r="Z1541" s="109"/>
      <c r="AC1541" s="105" t="str">
        <f t="shared" si="65"/>
        <v/>
      </c>
    </row>
    <row r="1542" spans="24:29">
      <c r="X1542" s="57" t="s">
        <v>1388</v>
      </c>
      <c r="Y1542" s="62">
        <v>715</v>
      </c>
      <c r="Z1542" s="109"/>
      <c r="AC1542" s="105" t="str">
        <f t="shared" si="65"/>
        <v/>
      </c>
    </row>
    <row r="1543" spans="24:29">
      <c r="X1543" s="57" t="s">
        <v>1389</v>
      </c>
      <c r="Y1543" s="62">
        <v>773</v>
      </c>
      <c r="Z1543" s="109"/>
      <c r="AC1543" s="105" t="str">
        <f t="shared" si="65"/>
        <v/>
      </c>
    </row>
    <row r="1544" spans="24:29">
      <c r="X1544" s="57" t="s">
        <v>1390</v>
      </c>
      <c r="Y1544" s="62">
        <v>773</v>
      </c>
      <c r="Z1544" s="109"/>
      <c r="AC1544" s="105" t="str">
        <f t="shared" si="65"/>
        <v/>
      </c>
    </row>
    <row r="1545" spans="24:29">
      <c r="X1545" s="57" t="s">
        <v>5869</v>
      </c>
      <c r="Y1545" s="62">
        <v>773</v>
      </c>
      <c r="Z1545" s="109"/>
      <c r="AC1545" s="105" t="str">
        <f t="shared" si="65"/>
        <v/>
      </c>
    </row>
    <row r="1546" spans="24:29">
      <c r="X1546" s="57" t="s">
        <v>4755</v>
      </c>
      <c r="Y1546" s="62">
        <v>773</v>
      </c>
      <c r="Z1546" s="109"/>
      <c r="AC1546" s="105" t="str">
        <f t="shared" si="65"/>
        <v/>
      </c>
    </row>
    <row r="1547" spans="24:29">
      <c r="X1547" s="57" t="s">
        <v>1392</v>
      </c>
      <c r="Y1547" s="62">
        <v>773</v>
      </c>
      <c r="Z1547" s="109"/>
      <c r="AC1547" s="105" t="str">
        <f t="shared" si="65"/>
        <v/>
      </c>
    </row>
    <row r="1548" spans="24:29">
      <c r="X1548" s="57" t="s">
        <v>7745</v>
      </c>
      <c r="Y1548" s="62">
        <v>773</v>
      </c>
      <c r="Z1548" s="109"/>
      <c r="AC1548" s="105" t="str">
        <f t="shared" si="65"/>
        <v/>
      </c>
    </row>
    <row r="1549" spans="24:29">
      <c r="X1549" s="57" t="s">
        <v>584</v>
      </c>
      <c r="Y1549" s="62">
        <v>666</v>
      </c>
      <c r="Z1549" s="109"/>
      <c r="AC1549" s="105" t="str">
        <f t="shared" si="65"/>
        <v/>
      </c>
    </row>
    <row r="1550" spans="24:29">
      <c r="X1550" s="57" t="s">
        <v>585</v>
      </c>
      <c r="Y1550" s="62">
        <v>666</v>
      </c>
      <c r="Z1550" s="109"/>
      <c r="AC1550" s="105" t="str">
        <f t="shared" si="65"/>
        <v/>
      </c>
    </row>
    <row r="1551" spans="24:29">
      <c r="X1551" s="57" t="s">
        <v>5555</v>
      </c>
      <c r="Y1551" s="62">
        <v>666</v>
      </c>
      <c r="Z1551" s="109"/>
      <c r="AC1551" s="105" t="str">
        <f t="shared" si="65"/>
        <v/>
      </c>
    </row>
    <row r="1552" spans="24:29">
      <c r="X1552" s="57" t="s">
        <v>586</v>
      </c>
      <c r="Y1552" s="62">
        <v>666</v>
      </c>
      <c r="Z1552" s="109"/>
      <c r="AC1552" s="105" t="str">
        <f t="shared" si="65"/>
        <v/>
      </c>
    </row>
    <row r="1553" spans="24:29">
      <c r="X1553" s="57" t="s">
        <v>4756</v>
      </c>
      <c r="Y1553" s="62">
        <v>773</v>
      </c>
      <c r="Z1553" s="109"/>
      <c r="AC1553" s="105" t="str">
        <f t="shared" si="65"/>
        <v/>
      </c>
    </row>
    <row r="1554" spans="24:29">
      <c r="X1554" s="57" t="s">
        <v>1396</v>
      </c>
      <c r="Y1554" s="62">
        <v>773</v>
      </c>
      <c r="Z1554" s="109"/>
      <c r="AC1554" s="105" t="str">
        <f t="shared" si="65"/>
        <v/>
      </c>
    </row>
    <row r="1555" spans="24:29">
      <c r="X1555" s="57" t="s">
        <v>1397</v>
      </c>
      <c r="Y1555" s="62">
        <v>842</v>
      </c>
      <c r="Z1555" s="109"/>
      <c r="AC1555" s="105" t="str">
        <f t="shared" ref="AC1555:AC1618" si="66">IFERROR(VLOOKUP(AB1555,Z:AA,2,FALSE),"")</f>
        <v/>
      </c>
    </row>
    <row r="1556" spans="24:29">
      <c r="X1556" s="57" t="s">
        <v>1398</v>
      </c>
      <c r="Y1556" s="62">
        <v>842</v>
      </c>
      <c r="Z1556" s="109"/>
      <c r="AC1556" s="105" t="str">
        <f t="shared" si="66"/>
        <v/>
      </c>
    </row>
    <row r="1557" spans="24:29">
      <c r="X1557" s="57" t="s">
        <v>5870</v>
      </c>
      <c r="Y1557" s="62">
        <v>842</v>
      </c>
      <c r="Z1557" s="109"/>
      <c r="AC1557" s="105" t="str">
        <f t="shared" si="66"/>
        <v/>
      </c>
    </row>
    <row r="1558" spans="24:29">
      <c r="X1558" s="57" t="s">
        <v>4757</v>
      </c>
      <c r="Y1558" s="62">
        <v>842</v>
      </c>
      <c r="Z1558" s="109"/>
      <c r="AC1558" s="105" t="str">
        <f t="shared" si="66"/>
        <v/>
      </c>
    </row>
    <row r="1559" spans="24:29">
      <c r="X1559" s="57" t="s">
        <v>1400</v>
      </c>
      <c r="Y1559" s="62">
        <v>842</v>
      </c>
      <c r="Z1559" s="109"/>
      <c r="AC1559" s="105" t="str">
        <f t="shared" si="66"/>
        <v/>
      </c>
    </row>
    <row r="1560" spans="24:29">
      <c r="X1560" s="57" t="s">
        <v>7746</v>
      </c>
      <c r="Y1560" s="62">
        <v>842</v>
      </c>
      <c r="Z1560" s="109"/>
      <c r="AC1560" s="105" t="str">
        <f t="shared" si="66"/>
        <v/>
      </c>
    </row>
    <row r="1561" spans="24:29">
      <c r="X1561" s="57" t="s">
        <v>587</v>
      </c>
      <c r="Y1561" s="62">
        <v>728</v>
      </c>
      <c r="Z1561" s="109"/>
      <c r="AC1561" s="105" t="str">
        <f t="shared" si="66"/>
        <v/>
      </c>
    </row>
    <row r="1562" spans="24:29">
      <c r="X1562" s="57" t="s">
        <v>588</v>
      </c>
      <c r="Y1562" s="62">
        <v>728</v>
      </c>
      <c r="Z1562" s="109"/>
      <c r="AC1562" s="105" t="str">
        <f t="shared" si="66"/>
        <v/>
      </c>
    </row>
    <row r="1563" spans="24:29">
      <c r="X1563" s="57" t="s">
        <v>5556</v>
      </c>
      <c r="Y1563" s="62">
        <v>728</v>
      </c>
      <c r="Z1563" s="109"/>
      <c r="AC1563" s="105" t="str">
        <f t="shared" si="66"/>
        <v/>
      </c>
    </row>
    <row r="1564" spans="24:29">
      <c r="X1564" s="57" t="s">
        <v>589</v>
      </c>
      <c r="Y1564" s="62">
        <v>728</v>
      </c>
      <c r="Z1564" s="109"/>
      <c r="AC1564" s="105" t="str">
        <f t="shared" si="66"/>
        <v/>
      </c>
    </row>
    <row r="1565" spans="24:29">
      <c r="X1565" s="57" t="s">
        <v>4758</v>
      </c>
      <c r="Y1565" s="62">
        <v>842</v>
      </c>
      <c r="Z1565" s="109"/>
      <c r="AC1565" s="105" t="str">
        <f t="shared" si="66"/>
        <v/>
      </c>
    </row>
    <row r="1566" spans="24:29">
      <c r="X1566" s="57" t="s">
        <v>1404</v>
      </c>
      <c r="Y1566" s="62">
        <v>842</v>
      </c>
      <c r="Z1566" s="109"/>
      <c r="AC1566" s="105" t="str">
        <f t="shared" si="66"/>
        <v/>
      </c>
    </row>
    <row r="1567" spans="24:29">
      <c r="X1567" s="57" t="s">
        <v>7747</v>
      </c>
      <c r="Y1567" s="62">
        <v>976</v>
      </c>
      <c r="Z1567" s="109"/>
      <c r="AC1567" s="105" t="str">
        <f t="shared" si="66"/>
        <v/>
      </c>
    </row>
    <row r="1568" spans="24:29">
      <c r="X1568" s="57" t="s">
        <v>7748</v>
      </c>
      <c r="Y1568" s="62">
        <v>976</v>
      </c>
      <c r="Z1568" s="109"/>
      <c r="AC1568" s="105" t="str">
        <f t="shared" si="66"/>
        <v/>
      </c>
    </row>
    <row r="1569" spans="24:29">
      <c r="X1569" s="57" t="s">
        <v>7749</v>
      </c>
      <c r="Y1569" s="62">
        <v>976</v>
      </c>
      <c r="Z1569" s="109"/>
      <c r="AC1569" s="105" t="str">
        <f t="shared" si="66"/>
        <v/>
      </c>
    </row>
    <row r="1570" spans="24:29">
      <c r="X1570" s="57" t="s">
        <v>7750</v>
      </c>
      <c r="Y1570" s="62">
        <v>976</v>
      </c>
      <c r="Z1570" s="109"/>
      <c r="AC1570" s="105" t="str">
        <f t="shared" si="66"/>
        <v/>
      </c>
    </row>
    <row r="1571" spans="24:29">
      <c r="X1571" s="57" t="s">
        <v>7751</v>
      </c>
      <c r="Y1571" s="62">
        <v>976</v>
      </c>
      <c r="Z1571" s="109"/>
      <c r="AC1571" s="105" t="str">
        <f t="shared" si="66"/>
        <v/>
      </c>
    </row>
    <row r="1572" spans="24:29">
      <c r="X1572" s="57" t="s">
        <v>7752</v>
      </c>
      <c r="Y1572" s="62">
        <v>976</v>
      </c>
      <c r="Z1572" s="109"/>
      <c r="AC1572" s="105" t="str">
        <f t="shared" si="66"/>
        <v/>
      </c>
    </row>
    <row r="1573" spans="24:29">
      <c r="X1573" s="57" t="s">
        <v>7753</v>
      </c>
      <c r="Y1573" s="62">
        <v>976</v>
      </c>
      <c r="Z1573" s="109"/>
      <c r="AC1573" s="105" t="str">
        <f t="shared" si="66"/>
        <v/>
      </c>
    </row>
    <row r="1574" spans="24:29">
      <c r="X1574" s="57" t="s">
        <v>7754</v>
      </c>
      <c r="Y1574" s="62">
        <v>976</v>
      </c>
      <c r="Z1574" s="109"/>
      <c r="AC1574" s="105" t="str">
        <f t="shared" si="66"/>
        <v/>
      </c>
    </row>
    <row r="1575" spans="24:29">
      <c r="X1575" s="57" t="s">
        <v>7755</v>
      </c>
      <c r="Y1575" s="62">
        <v>976</v>
      </c>
      <c r="Z1575" s="109"/>
      <c r="AC1575" s="105" t="str">
        <f t="shared" si="66"/>
        <v/>
      </c>
    </row>
    <row r="1576" spans="24:29">
      <c r="X1576" s="57" t="s">
        <v>7756</v>
      </c>
      <c r="Y1576" s="62">
        <v>976</v>
      </c>
      <c r="Z1576" s="109"/>
      <c r="AC1576" s="105" t="str">
        <f t="shared" si="66"/>
        <v/>
      </c>
    </row>
    <row r="1577" spans="24:29">
      <c r="X1577" s="57" t="s">
        <v>7757</v>
      </c>
      <c r="Y1577" s="62">
        <v>976</v>
      </c>
      <c r="Z1577" s="109"/>
      <c r="AC1577" s="105" t="str">
        <f t="shared" si="66"/>
        <v/>
      </c>
    </row>
    <row r="1578" spans="24:29">
      <c r="X1578" s="57" t="s">
        <v>7758</v>
      </c>
      <c r="Y1578" s="62">
        <v>976</v>
      </c>
      <c r="Z1578" s="109"/>
      <c r="AC1578" s="105" t="str">
        <f t="shared" si="66"/>
        <v/>
      </c>
    </row>
    <row r="1579" spans="24:29">
      <c r="X1579" s="57" t="s">
        <v>7759</v>
      </c>
      <c r="Y1579" s="62">
        <v>862</v>
      </c>
      <c r="Z1579" s="109"/>
      <c r="AC1579" s="105" t="str">
        <f t="shared" si="66"/>
        <v/>
      </c>
    </row>
    <row r="1580" spans="24:29">
      <c r="X1580" s="57" t="s">
        <v>7760</v>
      </c>
      <c r="Y1580" s="62">
        <v>862</v>
      </c>
      <c r="Z1580" s="109"/>
      <c r="AC1580" s="105" t="str">
        <f t="shared" si="66"/>
        <v/>
      </c>
    </row>
    <row r="1581" spans="24:29">
      <c r="X1581" s="57" t="s">
        <v>7761</v>
      </c>
      <c r="Y1581" s="62">
        <v>862</v>
      </c>
      <c r="Z1581" s="109"/>
      <c r="AC1581" s="105" t="str">
        <f t="shared" si="66"/>
        <v/>
      </c>
    </row>
    <row r="1582" spans="24:29">
      <c r="X1582" s="57" t="s">
        <v>7762</v>
      </c>
      <c r="Y1582" s="62">
        <v>862</v>
      </c>
      <c r="Z1582" s="109"/>
      <c r="AC1582" s="105" t="str">
        <f t="shared" si="66"/>
        <v/>
      </c>
    </row>
    <row r="1583" spans="24:29">
      <c r="X1583" s="57" t="s">
        <v>7763</v>
      </c>
      <c r="Y1583" s="62">
        <v>862</v>
      </c>
      <c r="Z1583" s="109"/>
      <c r="AC1583" s="105" t="str">
        <f t="shared" si="66"/>
        <v/>
      </c>
    </row>
    <row r="1584" spans="24:29">
      <c r="X1584" s="57" t="s">
        <v>7764</v>
      </c>
      <c r="Y1584" s="62">
        <v>862</v>
      </c>
      <c r="Z1584" s="109"/>
      <c r="AC1584" s="105" t="str">
        <f t="shared" si="66"/>
        <v/>
      </c>
    </row>
    <row r="1585" spans="24:29">
      <c r="X1585" s="57" t="s">
        <v>7765</v>
      </c>
      <c r="Y1585" s="62">
        <v>862</v>
      </c>
      <c r="Z1585" s="109"/>
      <c r="AC1585" s="105" t="str">
        <f t="shared" si="66"/>
        <v/>
      </c>
    </row>
    <row r="1586" spans="24:29">
      <c r="X1586" s="57" t="s">
        <v>7766</v>
      </c>
      <c r="Y1586" s="62">
        <v>862</v>
      </c>
      <c r="Z1586" s="109"/>
      <c r="AC1586" s="105" t="str">
        <f t="shared" si="66"/>
        <v/>
      </c>
    </row>
    <row r="1587" spans="24:29">
      <c r="X1587" s="57" t="s">
        <v>7767</v>
      </c>
      <c r="Y1587" s="62">
        <v>976</v>
      </c>
      <c r="Z1587" s="109"/>
      <c r="AC1587" s="105" t="str">
        <f t="shared" si="66"/>
        <v/>
      </c>
    </row>
    <row r="1588" spans="24:29">
      <c r="X1588" s="57" t="s">
        <v>7768</v>
      </c>
      <c r="Y1588" s="62">
        <v>976</v>
      </c>
      <c r="Z1588" s="109"/>
      <c r="AC1588" s="105" t="str">
        <f t="shared" si="66"/>
        <v/>
      </c>
    </row>
    <row r="1589" spans="24:29">
      <c r="X1589" s="57" t="s">
        <v>7769</v>
      </c>
      <c r="Y1589" s="62">
        <v>976</v>
      </c>
      <c r="Z1589" s="109"/>
      <c r="AC1589" s="105" t="str">
        <f t="shared" si="66"/>
        <v/>
      </c>
    </row>
    <row r="1590" spans="24:29">
      <c r="X1590" s="57" t="s">
        <v>7770</v>
      </c>
      <c r="Y1590" s="62">
        <v>976</v>
      </c>
      <c r="Z1590" s="109"/>
      <c r="AC1590" s="105" t="str">
        <f t="shared" si="66"/>
        <v/>
      </c>
    </row>
    <row r="1591" spans="24:29">
      <c r="X1591" s="57" t="s">
        <v>7771</v>
      </c>
      <c r="Y1591" s="62">
        <v>1130</v>
      </c>
      <c r="Z1591" s="109"/>
      <c r="AC1591" s="105" t="str">
        <f t="shared" si="66"/>
        <v/>
      </c>
    </row>
    <row r="1592" spans="24:29">
      <c r="X1592" s="57" t="s">
        <v>7772</v>
      </c>
      <c r="Y1592" s="62">
        <v>1130</v>
      </c>
      <c r="Z1592" s="109"/>
      <c r="AC1592" s="105" t="str">
        <f t="shared" si="66"/>
        <v/>
      </c>
    </row>
    <row r="1593" spans="24:29">
      <c r="X1593" s="57" t="s">
        <v>7773</v>
      </c>
      <c r="Y1593" s="62">
        <v>1130</v>
      </c>
      <c r="Z1593" s="109"/>
      <c r="AC1593" s="105" t="str">
        <f t="shared" si="66"/>
        <v/>
      </c>
    </row>
    <row r="1594" spans="24:29">
      <c r="X1594" s="57" t="s">
        <v>7774</v>
      </c>
      <c r="Y1594" s="62">
        <v>1130</v>
      </c>
      <c r="Z1594" s="109"/>
      <c r="AC1594" s="105" t="str">
        <f t="shared" si="66"/>
        <v/>
      </c>
    </row>
    <row r="1595" spans="24:29">
      <c r="X1595" s="57" t="s">
        <v>7775</v>
      </c>
      <c r="Y1595" s="62">
        <v>1130</v>
      </c>
      <c r="Z1595" s="109"/>
      <c r="AC1595" s="105" t="str">
        <f t="shared" si="66"/>
        <v/>
      </c>
    </row>
    <row r="1596" spans="24:29">
      <c r="X1596" s="57" t="s">
        <v>7776</v>
      </c>
      <c r="Y1596" s="62">
        <v>1130</v>
      </c>
      <c r="Z1596" s="109"/>
      <c r="AC1596" s="105" t="str">
        <f t="shared" si="66"/>
        <v/>
      </c>
    </row>
    <row r="1597" spans="24:29">
      <c r="X1597" s="57" t="s">
        <v>7777</v>
      </c>
      <c r="Y1597" s="62">
        <v>1130</v>
      </c>
      <c r="Z1597" s="109"/>
      <c r="AC1597" s="105" t="str">
        <f t="shared" si="66"/>
        <v/>
      </c>
    </row>
    <row r="1598" spans="24:29">
      <c r="X1598" s="57" t="s">
        <v>7778</v>
      </c>
      <c r="Y1598" s="62">
        <v>1130</v>
      </c>
      <c r="Z1598" s="109"/>
      <c r="AC1598" s="105" t="str">
        <f t="shared" si="66"/>
        <v/>
      </c>
    </row>
    <row r="1599" spans="24:29">
      <c r="X1599" s="57" t="s">
        <v>7779</v>
      </c>
      <c r="Y1599" s="62">
        <v>1130</v>
      </c>
      <c r="Z1599" s="109"/>
      <c r="AC1599" s="105" t="str">
        <f t="shared" si="66"/>
        <v/>
      </c>
    </row>
    <row r="1600" spans="24:29">
      <c r="X1600" s="57" t="s">
        <v>7780</v>
      </c>
      <c r="Y1600" s="62">
        <v>1130</v>
      </c>
      <c r="Z1600" s="109"/>
      <c r="AC1600" s="105" t="str">
        <f t="shared" si="66"/>
        <v/>
      </c>
    </row>
    <row r="1601" spans="24:29">
      <c r="X1601" s="57" t="s">
        <v>7781</v>
      </c>
      <c r="Y1601" s="62">
        <v>1130</v>
      </c>
      <c r="Z1601" s="109"/>
      <c r="AC1601" s="105" t="str">
        <f t="shared" si="66"/>
        <v/>
      </c>
    </row>
    <row r="1602" spans="24:29">
      <c r="X1602" s="57" t="s">
        <v>7782</v>
      </c>
      <c r="Y1602" s="62">
        <v>1130</v>
      </c>
      <c r="Z1602" s="109"/>
      <c r="AC1602" s="105" t="str">
        <f t="shared" si="66"/>
        <v/>
      </c>
    </row>
    <row r="1603" spans="24:29">
      <c r="X1603" s="57" t="s">
        <v>7783</v>
      </c>
      <c r="Y1603" s="62">
        <v>1004</v>
      </c>
      <c r="Z1603" s="109"/>
      <c r="AC1603" s="105" t="str">
        <f t="shared" si="66"/>
        <v/>
      </c>
    </row>
    <row r="1604" spans="24:29">
      <c r="X1604" s="57" t="s">
        <v>7784</v>
      </c>
      <c r="Y1604" s="62">
        <v>1004</v>
      </c>
      <c r="Z1604" s="109"/>
      <c r="AC1604" s="105" t="str">
        <f t="shared" si="66"/>
        <v/>
      </c>
    </row>
    <row r="1605" spans="24:29">
      <c r="X1605" s="57" t="s">
        <v>7785</v>
      </c>
      <c r="Y1605" s="62">
        <v>1004</v>
      </c>
      <c r="Z1605" s="109"/>
      <c r="AC1605" s="105" t="str">
        <f t="shared" si="66"/>
        <v/>
      </c>
    </row>
    <row r="1606" spans="24:29">
      <c r="X1606" s="57" t="s">
        <v>7786</v>
      </c>
      <c r="Y1606" s="62">
        <v>1004</v>
      </c>
      <c r="Z1606" s="109"/>
      <c r="AC1606" s="105" t="str">
        <f t="shared" si="66"/>
        <v/>
      </c>
    </row>
    <row r="1607" spans="24:29">
      <c r="X1607" s="57" t="s">
        <v>7787</v>
      </c>
      <c r="Y1607" s="62">
        <v>1004</v>
      </c>
      <c r="Z1607" s="109"/>
      <c r="AC1607" s="105" t="str">
        <f t="shared" si="66"/>
        <v/>
      </c>
    </row>
    <row r="1608" spans="24:29">
      <c r="X1608" s="57" t="s">
        <v>7788</v>
      </c>
      <c r="Y1608" s="62">
        <v>1004</v>
      </c>
      <c r="Z1608" s="109"/>
      <c r="AC1608" s="105" t="str">
        <f t="shared" si="66"/>
        <v/>
      </c>
    </row>
    <row r="1609" spans="24:29">
      <c r="X1609" s="57" t="s">
        <v>7789</v>
      </c>
      <c r="Y1609" s="62">
        <v>1004</v>
      </c>
      <c r="Z1609" s="109"/>
      <c r="AC1609" s="105" t="str">
        <f t="shared" si="66"/>
        <v/>
      </c>
    </row>
    <row r="1610" spans="24:29">
      <c r="X1610" s="57" t="s">
        <v>7790</v>
      </c>
      <c r="Y1610" s="62">
        <v>1004</v>
      </c>
      <c r="Z1610" s="109"/>
      <c r="AC1610" s="105" t="str">
        <f t="shared" si="66"/>
        <v/>
      </c>
    </row>
    <row r="1611" spans="24:29">
      <c r="X1611" s="57" t="s">
        <v>7791</v>
      </c>
      <c r="Y1611" s="62">
        <v>1130</v>
      </c>
      <c r="Z1611" s="109"/>
      <c r="AC1611" s="105" t="str">
        <f t="shared" si="66"/>
        <v/>
      </c>
    </row>
    <row r="1612" spans="24:29">
      <c r="X1612" s="57" t="s">
        <v>7792</v>
      </c>
      <c r="Y1612" s="62">
        <v>1130</v>
      </c>
      <c r="Z1612" s="109"/>
      <c r="AC1612" s="105" t="str">
        <f t="shared" si="66"/>
        <v/>
      </c>
    </row>
    <row r="1613" spans="24:29">
      <c r="X1613" s="57" t="s">
        <v>7793</v>
      </c>
      <c r="Y1613" s="62">
        <v>1130</v>
      </c>
      <c r="Z1613" s="109"/>
      <c r="AC1613" s="105" t="str">
        <f t="shared" si="66"/>
        <v/>
      </c>
    </row>
    <row r="1614" spans="24:29">
      <c r="X1614" s="57" t="s">
        <v>7794</v>
      </c>
      <c r="Y1614" s="62">
        <v>1130</v>
      </c>
      <c r="Z1614" s="109"/>
      <c r="AC1614" s="105" t="str">
        <f t="shared" si="66"/>
        <v/>
      </c>
    </row>
    <row r="1615" spans="24:29">
      <c r="X1615" s="57" t="s">
        <v>315</v>
      </c>
      <c r="Y1615" s="62">
        <v>108</v>
      </c>
      <c r="Z1615" s="109"/>
      <c r="AC1615" s="105" t="str">
        <f t="shared" si="66"/>
        <v/>
      </c>
    </row>
    <row r="1616" spans="24:29">
      <c r="X1616" s="57" t="s">
        <v>316</v>
      </c>
      <c r="Y1616" s="62">
        <v>108</v>
      </c>
      <c r="Z1616" s="109"/>
      <c r="AC1616" s="105" t="str">
        <f t="shared" si="66"/>
        <v/>
      </c>
    </row>
    <row r="1617" spans="24:29">
      <c r="X1617" s="57" t="s">
        <v>317</v>
      </c>
      <c r="Y1617" s="62">
        <v>108</v>
      </c>
      <c r="Z1617" s="109"/>
      <c r="AC1617" s="105" t="str">
        <f t="shared" si="66"/>
        <v/>
      </c>
    </row>
    <row r="1618" spans="24:29">
      <c r="X1618" s="57" t="s">
        <v>5871</v>
      </c>
      <c r="Y1618" s="62">
        <v>108</v>
      </c>
      <c r="Z1618" s="109"/>
      <c r="AC1618" s="105" t="str">
        <f t="shared" si="66"/>
        <v/>
      </c>
    </row>
    <row r="1619" spans="24:29">
      <c r="X1619" s="57" t="s">
        <v>4591</v>
      </c>
      <c r="Y1619" s="62">
        <v>108</v>
      </c>
      <c r="Z1619" s="109"/>
      <c r="AC1619" s="105" t="str">
        <f t="shared" ref="AC1619:AC1682" si="67">IFERROR(VLOOKUP(AB1619,Z:AA,2,FALSE),"")</f>
        <v/>
      </c>
    </row>
    <row r="1620" spans="24:29">
      <c r="X1620" s="57" t="s">
        <v>7795</v>
      </c>
      <c r="Y1620" s="62">
        <v>108</v>
      </c>
      <c r="Z1620" s="109"/>
      <c r="AC1620" s="105" t="str">
        <f t="shared" si="67"/>
        <v/>
      </c>
    </row>
    <row r="1621" spans="24:29">
      <c r="X1621" s="57" t="s">
        <v>5473</v>
      </c>
      <c r="Y1621" s="62">
        <v>80</v>
      </c>
      <c r="Z1621" s="109"/>
      <c r="AC1621" s="105" t="str">
        <f t="shared" si="67"/>
        <v/>
      </c>
    </row>
    <row r="1622" spans="24:29">
      <c r="X1622" s="57" t="s">
        <v>5475</v>
      </c>
      <c r="Y1622" s="62">
        <v>80</v>
      </c>
      <c r="Z1622" s="109"/>
      <c r="AC1622" s="105" t="str">
        <f t="shared" si="67"/>
        <v/>
      </c>
    </row>
    <row r="1623" spans="24:29">
      <c r="X1623" s="57" t="s">
        <v>5476</v>
      </c>
      <c r="Y1623" s="62">
        <v>80</v>
      </c>
      <c r="Z1623" s="109"/>
      <c r="AC1623" s="105" t="str">
        <f t="shared" si="67"/>
        <v/>
      </c>
    </row>
    <row r="1624" spans="24:29">
      <c r="X1624" s="57" t="s">
        <v>5872</v>
      </c>
      <c r="Y1624" s="62">
        <v>80</v>
      </c>
      <c r="Z1624" s="109"/>
      <c r="AC1624" s="105" t="str">
        <f t="shared" si="67"/>
        <v/>
      </c>
    </row>
    <row r="1625" spans="24:29">
      <c r="X1625" s="57" t="s">
        <v>5474</v>
      </c>
      <c r="Y1625" s="62">
        <v>80</v>
      </c>
      <c r="Z1625" s="109"/>
      <c r="AC1625" s="105" t="str">
        <f t="shared" si="67"/>
        <v/>
      </c>
    </row>
    <row r="1626" spans="24:29">
      <c r="X1626" s="57" t="s">
        <v>7796</v>
      </c>
      <c r="Y1626" s="62">
        <v>80</v>
      </c>
      <c r="Z1626" s="109"/>
      <c r="AC1626" s="105" t="str">
        <f t="shared" si="67"/>
        <v/>
      </c>
    </row>
    <row r="1627" spans="24:29">
      <c r="X1627" s="57" t="s">
        <v>1405</v>
      </c>
      <c r="Y1627" s="62">
        <v>271</v>
      </c>
      <c r="Z1627" s="109"/>
      <c r="AC1627" s="105" t="str">
        <f t="shared" si="67"/>
        <v/>
      </c>
    </row>
    <row r="1628" spans="24:29">
      <c r="X1628" s="57" t="s">
        <v>1406</v>
      </c>
      <c r="Y1628" s="62">
        <v>271</v>
      </c>
      <c r="Z1628" s="109"/>
      <c r="AC1628" s="105" t="str">
        <f t="shared" si="67"/>
        <v/>
      </c>
    </row>
    <row r="1629" spans="24:29">
      <c r="X1629" s="57" t="s">
        <v>5873</v>
      </c>
      <c r="Y1629" s="62">
        <v>271</v>
      </c>
      <c r="Z1629" s="109"/>
      <c r="AC1629" s="105" t="str">
        <f t="shared" si="67"/>
        <v/>
      </c>
    </row>
    <row r="1630" spans="24:29">
      <c r="X1630" s="57" t="s">
        <v>4759</v>
      </c>
      <c r="Y1630" s="62">
        <v>271</v>
      </c>
      <c r="Z1630" s="109"/>
      <c r="AC1630" s="105" t="str">
        <f t="shared" si="67"/>
        <v/>
      </c>
    </row>
    <row r="1631" spans="24:29">
      <c r="X1631" s="57" t="s">
        <v>1408</v>
      </c>
      <c r="Y1631" s="62">
        <v>271</v>
      </c>
      <c r="Z1631" s="109"/>
      <c r="AC1631" s="105" t="str">
        <f t="shared" si="67"/>
        <v/>
      </c>
    </row>
    <row r="1632" spans="24:29">
      <c r="X1632" s="57" t="s">
        <v>7797</v>
      </c>
      <c r="Y1632" s="62">
        <v>271</v>
      </c>
      <c r="Z1632" s="109"/>
      <c r="AC1632" s="105" t="str">
        <f t="shared" si="67"/>
        <v/>
      </c>
    </row>
    <row r="1633" spans="24:29">
      <c r="X1633" s="57" t="s">
        <v>590</v>
      </c>
      <c r="Y1633" s="62">
        <v>235</v>
      </c>
      <c r="Z1633" s="109"/>
      <c r="AC1633" s="105" t="str">
        <f t="shared" si="67"/>
        <v/>
      </c>
    </row>
    <row r="1634" spans="24:29">
      <c r="X1634" s="57" t="s">
        <v>591</v>
      </c>
      <c r="Y1634" s="62">
        <v>235</v>
      </c>
      <c r="Z1634" s="109"/>
      <c r="AC1634" s="105" t="str">
        <f t="shared" si="67"/>
        <v/>
      </c>
    </row>
    <row r="1635" spans="24:29">
      <c r="X1635" s="57" t="s">
        <v>5557</v>
      </c>
      <c r="Y1635" s="62">
        <v>235</v>
      </c>
      <c r="Z1635" s="109"/>
      <c r="AC1635" s="105" t="str">
        <f t="shared" si="67"/>
        <v/>
      </c>
    </row>
    <row r="1636" spans="24:29">
      <c r="X1636" s="57" t="s">
        <v>592</v>
      </c>
      <c r="Y1636" s="62">
        <v>235</v>
      </c>
      <c r="Z1636" s="109"/>
      <c r="AC1636" s="105" t="str">
        <f t="shared" si="67"/>
        <v/>
      </c>
    </row>
    <row r="1637" spans="24:29">
      <c r="X1637" s="57" t="s">
        <v>4760</v>
      </c>
      <c r="Y1637" s="62">
        <v>271</v>
      </c>
      <c r="Z1637" s="109"/>
      <c r="AC1637" s="105" t="str">
        <f t="shared" si="67"/>
        <v/>
      </c>
    </row>
    <row r="1638" spans="24:29">
      <c r="X1638" s="57" t="s">
        <v>1412</v>
      </c>
      <c r="Y1638" s="62">
        <v>271</v>
      </c>
      <c r="Z1638" s="109"/>
      <c r="AC1638" s="105" t="str">
        <f t="shared" si="67"/>
        <v/>
      </c>
    </row>
    <row r="1639" spans="24:29">
      <c r="X1639" s="57" t="s">
        <v>1413</v>
      </c>
      <c r="Y1639" s="62">
        <v>294</v>
      </c>
      <c r="Z1639" s="109"/>
      <c r="AC1639" s="105" t="str">
        <f t="shared" si="67"/>
        <v/>
      </c>
    </row>
    <row r="1640" spans="24:29">
      <c r="X1640" s="57" t="s">
        <v>1414</v>
      </c>
      <c r="Y1640" s="62">
        <v>294</v>
      </c>
      <c r="Z1640" s="109"/>
      <c r="AC1640" s="105" t="str">
        <f t="shared" si="67"/>
        <v/>
      </c>
    </row>
    <row r="1641" spans="24:29">
      <c r="X1641" s="57" t="s">
        <v>5874</v>
      </c>
      <c r="Y1641" s="62">
        <v>294</v>
      </c>
      <c r="Z1641" s="109"/>
      <c r="AC1641" s="105" t="str">
        <f t="shared" si="67"/>
        <v/>
      </c>
    </row>
    <row r="1642" spans="24:29">
      <c r="X1642" s="57" t="s">
        <v>4761</v>
      </c>
      <c r="Y1642" s="62">
        <v>294</v>
      </c>
      <c r="Z1642" s="109"/>
      <c r="AC1642" s="105" t="str">
        <f t="shared" si="67"/>
        <v/>
      </c>
    </row>
    <row r="1643" spans="24:29">
      <c r="X1643" s="57" t="s">
        <v>1416</v>
      </c>
      <c r="Y1643" s="62">
        <v>294</v>
      </c>
      <c r="Z1643" s="109"/>
      <c r="AC1643" s="105" t="str">
        <f t="shared" si="67"/>
        <v/>
      </c>
    </row>
    <row r="1644" spans="24:29">
      <c r="X1644" s="57" t="s">
        <v>7798</v>
      </c>
      <c r="Y1644" s="62">
        <v>294</v>
      </c>
      <c r="Z1644" s="109"/>
      <c r="AC1644" s="105" t="str">
        <f t="shared" si="67"/>
        <v/>
      </c>
    </row>
    <row r="1645" spans="24:29">
      <c r="X1645" s="57" t="s">
        <v>593</v>
      </c>
      <c r="Y1645" s="62">
        <v>253</v>
      </c>
      <c r="Z1645" s="109"/>
      <c r="AC1645" s="105" t="str">
        <f t="shared" si="67"/>
        <v/>
      </c>
    </row>
    <row r="1646" spans="24:29">
      <c r="X1646" s="57" t="s">
        <v>594</v>
      </c>
      <c r="Y1646" s="62">
        <v>253</v>
      </c>
      <c r="Z1646" s="109"/>
      <c r="AC1646" s="105" t="str">
        <f t="shared" si="67"/>
        <v/>
      </c>
    </row>
    <row r="1647" spans="24:29">
      <c r="X1647" s="57" t="s">
        <v>5558</v>
      </c>
      <c r="Y1647" s="62">
        <v>253</v>
      </c>
      <c r="Z1647" s="109"/>
      <c r="AC1647" s="105" t="str">
        <f t="shared" si="67"/>
        <v/>
      </c>
    </row>
    <row r="1648" spans="24:29">
      <c r="X1648" s="57" t="s">
        <v>595</v>
      </c>
      <c r="Y1648" s="62">
        <v>253</v>
      </c>
      <c r="Z1648" s="109"/>
      <c r="AC1648" s="105" t="str">
        <f t="shared" si="67"/>
        <v/>
      </c>
    </row>
    <row r="1649" spans="24:29">
      <c r="X1649" s="57" t="s">
        <v>4762</v>
      </c>
      <c r="Y1649" s="62">
        <v>294</v>
      </c>
      <c r="Z1649" s="109"/>
      <c r="AC1649" s="105" t="str">
        <f t="shared" si="67"/>
        <v/>
      </c>
    </row>
    <row r="1650" spans="24:29">
      <c r="X1650" s="57" t="s">
        <v>1420</v>
      </c>
      <c r="Y1650" s="62">
        <v>294</v>
      </c>
      <c r="Z1650" s="109"/>
      <c r="AC1650" s="105" t="str">
        <f t="shared" si="67"/>
        <v/>
      </c>
    </row>
    <row r="1651" spans="24:29">
      <c r="X1651" s="57" t="s">
        <v>1421</v>
      </c>
      <c r="Y1651" s="62">
        <v>339</v>
      </c>
      <c r="Z1651" s="109"/>
      <c r="AC1651" s="105" t="str">
        <f t="shared" si="67"/>
        <v/>
      </c>
    </row>
    <row r="1652" spans="24:29">
      <c r="X1652" s="57" t="s">
        <v>1422</v>
      </c>
      <c r="Y1652" s="62">
        <v>339</v>
      </c>
      <c r="Z1652" s="109"/>
      <c r="AC1652" s="105" t="str">
        <f t="shared" si="67"/>
        <v/>
      </c>
    </row>
    <row r="1653" spans="24:29">
      <c r="X1653" s="57" t="s">
        <v>5875</v>
      </c>
      <c r="Y1653" s="62">
        <v>339</v>
      </c>
      <c r="Z1653" s="109"/>
      <c r="AC1653" s="105" t="str">
        <f t="shared" si="67"/>
        <v/>
      </c>
    </row>
    <row r="1654" spans="24:29">
      <c r="X1654" s="57" t="s">
        <v>4763</v>
      </c>
      <c r="Y1654" s="62">
        <v>339</v>
      </c>
      <c r="Z1654" s="109"/>
      <c r="AC1654" s="105" t="str">
        <f t="shared" si="67"/>
        <v/>
      </c>
    </row>
    <row r="1655" spans="24:29">
      <c r="X1655" s="57" t="s">
        <v>1424</v>
      </c>
      <c r="Y1655" s="62">
        <v>339</v>
      </c>
      <c r="Z1655" s="109"/>
      <c r="AC1655" s="105" t="str">
        <f t="shared" si="67"/>
        <v/>
      </c>
    </row>
    <row r="1656" spans="24:29">
      <c r="X1656" s="57" t="s">
        <v>7799</v>
      </c>
      <c r="Y1656" s="62">
        <v>339</v>
      </c>
      <c r="Z1656" s="109"/>
      <c r="AC1656" s="105" t="str">
        <f t="shared" si="67"/>
        <v/>
      </c>
    </row>
    <row r="1657" spans="24:29">
      <c r="X1657" s="57" t="s">
        <v>596</v>
      </c>
      <c r="Y1657" s="62">
        <v>303</v>
      </c>
      <c r="Z1657" s="109"/>
      <c r="AC1657" s="105" t="str">
        <f t="shared" si="67"/>
        <v/>
      </c>
    </row>
    <row r="1658" spans="24:29">
      <c r="X1658" s="57" t="s">
        <v>597</v>
      </c>
      <c r="Y1658" s="62">
        <v>303</v>
      </c>
      <c r="Z1658" s="109"/>
      <c r="AC1658" s="105" t="str">
        <f t="shared" si="67"/>
        <v/>
      </c>
    </row>
    <row r="1659" spans="24:29">
      <c r="X1659" s="57" t="s">
        <v>5559</v>
      </c>
      <c r="Y1659" s="62">
        <v>303</v>
      </c>
      <c r="Z1659" s="109"/>
      <c r="AC1659" s="105" t="str">
        <f t="shared" si="67"/>
        <v/>
      </c>
    </row>
    <row r="1660" spans="24:29">
      <c r="X1660" s="57" t="s">
        <v>598</v>
      </c>
      <c r="Y1660" s="62">
        <v>303</v>
      </c>
      <c r="Z1660" s="109"/>
      <c r="AC1660" s="105" t="str">
        <f t="shared" si="67"/>
        <v/>
      </c>
    </row>
    <row r="1661" spans="24:29">
      <c r="X1661" s="57" t="s">
        <v>4764</v>
      </c>
      <c r="Y1661" s="62">
        <v>339</v>
      </c>
      <c r="Z1661" s="109"/>
      <c r="AC1661" s="105" t="str">
        <f t="shared" si="67"/>
        <v/>
      </c>
    </row>
    <row r="1662" spans="24:29">
      <c r="X1662" s="57" t="s">
        <v>1428</v>
      </c>
      <c r="Y1662" s="62">
        <v>339</v>
      </c>
      <c r="Z1662" s="109"/>
      <c r="AC1662" s="105" t="str">
        <f t="shared" si="67"/>
        <v/>
      </c>
    </row>
    <row r="1663" spans="24:29">
      <c r="X1663" s="57" t="s">
        <v>1429</v>
      </c>
      <c r="Y1663" s="62">
        <v>300</v>
      </c>
      <c r="Z1663" s="109"/>
      <c r="AC1663" s="105" t="str">
        <f t="shared" si="67"/>
        <v/>
      </c>
    </row>
    <row r="1664" spans="24:29">
      <c r="X1664" s="57" t="s">
        <v>1430</v>
      </c>
      <c r="Y1664" s="62">
        <v>300</v>
      </c>
      <c r="Z1664" s="109"/>
      <c r="AC1664" s="105" t="str">
        <f t="shared" si="67"/>
        <v/>
      </c>
    </row>
    <row r="1665" spans="24:29">
      <c r="X1665" s="57" t="s">
        <v>5876</v>
      </c>
      <c r="Y1665" s="62">
        <v>300</v>
      </c>
      <c r="Z1665" s="109"/>
      <c r="AC1665" s="105" t="str">
        <f t="shared" si="67"/>
        <v/>
      </c>
    </row>
    <row r="1666" spans="24:29">
      <c r="X1666" s="57" t="s">
        <v>4765</v>
      </c>
      <c r="Y1666" s="62">
        <v>300</v>
      </c>
      <c r="Z1666" s="109"/>
      <c r="AC1666" s="105" t="str">
        <f t="shared" si="67"/>
        <v/>
      </c>
    </row>
    <row r="1667" spans="24:29">
      <c r="X1667" s="57" t="s">
        <v>1432</v>
      </c>
      <c r="Y1667" s="62">
        <v>300</v>
      </c>
      <c r="Z1667" s="109"/>
      <c r="AC1667" s="105" t="str">
        <f t="shared" si="67"/>
        <v/>
      </c>
    </row>
    <row r="1668" spans="24:29">
      <c r="X1668" s="57" t="s">
        <v>7800</v>
      </c>
      <c r="Y1668" s="62">
        <v>300</v>
      </c>
      <c r="Z1668" s="109"/>
      <c r="AC1668" s="105" t="str">
        <f t="shared" si="67"/>
        <v/>
      </c>
    </row>
    <row r="1669" spans="24:29">
      <c r="X1669" s="57" t="s">
        <v>599</v>
      </c>
      <c r="Y1669" s="62">
        <v>260</v>
      </c>
      <c r="Z1669" s="109"/>
      <c r="AC1669" s="105" t="str">
        <f t="shared" si="67"/>
        <v/>
      </c>
    </row>
    <row r="1670" spans="24:29">
      <c r="X1670" s="57" t="s">
        <v>600</v>
      </c>
      <c r="Y1670" s="62">
        <v>260</v>
      </c>
      <c r="Z1670" s="109"/>
      <c r="AC1670" s="105" t="str">
        <f t="shared" si="67"/>
        <v/>
      </c>
    </row>
    <row r="1671" spans="24:29">
      <c r="X1671" s="57" t="s">
        <v>5560</v>
      </c>
      <c r="Y1671" s="62">
        <v>260</v>
      </c>
      <c r="Z1671" s="109"/>
      <c r="AC1671" s="105" t="str">
        <f t="shared" si="67"/>
        <v/>
      </c>
    </row>
    <row r="1672" spans="24:29">
      <c r="X1672" s="57" t="s">
        <v>601</v>
      </c>
      <c r="Y1672" s="62">
        <v>260</v>
      </c>
      <c r="Z1672" s="109"/>
      <c r="AC1672" s="105" t="str">
        <f t="shared" si="67"/>
        <v/>
      </c>
    </row>
    <row r="1673" spans="24:29">
      <c r="X1673" s="57" t="s">
        <v>4766</v>
      </c>
      <c r="Y1673" s="62">
        <v>300</v>
      </c>
      <c r="Z1673" s="109"/>
      <c r="AC1673" s="105" t="str">
        <f t="shared" si="67"/>
        <v/>
      </c>
    </row>
    <row r="1674" spans="24:29">
      <c r="X1674" s="57" t="s">
        <v>1436</v>
      </c>
      <c r="Y1674" s="62">
        <v>300</v>
      </c>
      <c r="Z1674" s="109"/>
      <c r="AC1674" s="105" t="str">
        <f t="shared" si="67"/>
        <v/>
      </c>
    </row>
    <row r="1675" spans="24:29">
      <c r="X1675" s="57" t="s">
        <v>1437</v>
      </c>
      <c r="Y1675" s="62">
        <v>330</v>
      </c>
      <c r="Z1675" s="109"/>
      <c r="AC1675" s="105" t="str">
        <f t="shared" si="67"/>
        <v/>
      </c>
    </row>
    <row r="1676" spans="24:29">
      <c r="X1676" s="57" t="s">
        <v>1438</v>
      </c>
      <c r="Y1676" s="62">
        <v>330</v>
      </c>
      <c r="Z1676" s="109"/>
      <c r="AC1676" s="105" t="str">
        <f t="shared" si="67"/>
        <v/>
      </c>
    </row>
    <row r="1677" spans="24:29">
      <c r="X1677" s="57" t="s">
        <v>5877</v>
      </c>
      <c r="Y1677" s="62">
        <v>330</v>
      </c>
      <c r="Z1677" s="109"/>
      <c r="AC1677" s="105" t="str">
        <f t="shared" si="67"/>
        <v/>
      </c>
    </row>
    <row r="1678" spans="24:29">
      <c r="X1678" s="57" t="s">
        <v>4767</v>
      </c>
      <c r="Y1678" s="62">
        <v>330</v>
      </c>
      <c r="Z1678" s="109"/>
      <c r="AC1678" s="105" t="str">
        <f t="shared" si="67"/>
        <v/>
      </c>
    </row>
    <row r="1679" spans="24:29">
      <c r="X1679" s="57" t="s">
        <v>1440</v>
      </c>
      <c r="Y1679" s="62">
        <v>330</v>
      </c>
      <c r="Z1679" s="109"/>
      <c r="AC1679" s="105" t="str">
        <f t="shared" si="67"/>
        <v/>
      </c>
    </row>
    <row r="1680" spans="24:29">
      <c r="X1680" s="57" t="s">
        <v>7801</v>
      </c>
      <c r="Y1680" s="62">
        <v>330</v>
      </c>
      <c r="Z1680" s="109"/>
      <c r="AC1680" s="105" t="str">
        <f t="shared" si="67"/>
        <v/>
      </c>
    </row>
    <row r="1681" spans="24:29">
      <c r="X1681" s="57" t="s">
        <v>602</v>
      </c>
      <c r="Y1681" s="62">
        <v>282</v>
      </c>
      <c r="Z1681" s="109"/>
      <c r="AC1681" s="105" t="str">
        <f t="shared" si="67"/>
        <v/>
      </c>
    </row>
    <row r="1682" spans="24:29">
      <c r="X1682" s="57" t="s">
        <v>603</v>
      </c>
      <c r="Y1682" s="62">
        <v>282</v>
      </c>
      <c r="Z1682" s="109"/>
      <c r="AC1682" s="105" t="str">
        <f t="shared" si="67"/>
        <v/>
      </c>
    </row>
    <row r="1683" spans="24:29">
      <c r="X1683" s="57" t="s">
        <v>5561</v>
      </c>
      <c r="Y1683" s="62">
        <v>282</v>
      </c>
      <c r="Z1683" s="109"/>
      <c r="AC1683" s="105" t="str">
        <f t="shared" ref="AC1683:AC1746" si="68">IFERROR(VLOOKUP(AB1683,Z:AA,2,FALSE),"")</f>
        <v/>
      </c>
    </row>
    <row r="1684" spans="24:29">
      <c r="X1684" s="57" t="s">
        <v>604</v>
      </c>
      <c r="Y1684" s="62">
        <v>282</v>
      </c>
      <c r="Z1684" s="109"/>
      <c r="AC1684" s="105" t="str">
        <f t="shared" si="68"/>
        <v/>
      </c>
    </row>
    <row r="1685" spans="24:29">
      <c r="X1685" s="57" t="s">
        <v>4768</v>
      </c>
      <c r="Y1685" s="62">
        <v>330</v>
      </c>
      <c r="Z1685" s="109"/>
      <c r="AC1685" s="105" t="str">
        <f t="shared" si="68"/>
        <v/>
      </c>
    </row>
    <row r="1686" spans="24:29">
      <c r="X1686" s="57" t="s">
        <v>1444</v>
      </c>
      <c r="Y1686" s="62">
        <v>330</v>
      </c>
      <c r="Z1686" s="109"/>
      <c r="AC1686" s="105" t="str">
        <f t="shared" si="68"/>
        <v/>
      </c>
    </row>
    <row r="1687" spans="24:29">
      <c r="X1687" s="57" t="s">
        <v>1445</v>
      </c>
      <c r="Y1687" s="62">
        <v>381</v>
      </c>
      <c r="Z1687" s="109"/>
      <c r="AC1687" s="105" t="str">
        <f t="shared" si="68"/>
        <v/>
      </c>
    </row>
    <row r="1688" spans="24:29">
      <c r="X1688" s="57" t="s">
        <v>1446</v>
      </c>
      <c r="Y1688" s="62">
        <v>381</v>
      </c>
      <c r="Z1688" s="109"/>
      <c r="AC1688" s="105" t="str">
        <f t="shared" si="68"/>
        <v/>
      </c>
    </row>
    <row r="1689" spans="24:29">
      <c r="X1689" s="57" t="s">
        <v>5878</v>
      </c>
      <c r="Y1689" s="62">
        <v>381</v>
      </c>
      <c r="Z1689" s="109"/>
      <c r="AC1689" s="105" t="str">
        <f t="shared" si="68"/>
        <v/>
      </c>
    </row>
    <row r="1690" spans="24:29">
      <c r="X1690" s="57" t="s">
        <v>4769</v>
      </c>
      <c r="Y1690" s="62">
        <v>381</v>
      </c>
      <c r="Z1690" s="109"/>
      <c r="AC1690" s="105" t="str">
        <f t="shared" si="68"/>
        <v/>
      </c>
    </row>
    <row r="1691" spans="24:29">
      <c r="X1691" s="57" t="s">
        <v>1448</v>
      </c>
      <c r="Y1691" s="62">
        <v>381</v>
      </c>
      <c r="Z1691" s="109"/>
      <c r="AC1691" s="105" t="str">
        <f t="shared" si="68"/>
        <v/>
      </c>
    </row>
    <row r="1692" spans="24:29">
      <c r="X1692" s="57" t="s">
        <v>7802</v>
      </c>
      <c r="Y1692" s="62">
        <v>381</v>
      </c>
      <c r="Z1692" s="109"/>
      <c r="AC1692" s="105" t="str">
        <f t="shared" si="68"/>
        <v/>
      </c>
    </row>
    <row r="1693" spans="24:29">
      <c r="X1693" s="57" t="s">
        <v>605</v>
      </c>
      <c r="Y1693" s="62">
        <v>338</v>
      </c>
      <c r="Z1693" s="109"/>
      <c r="AC1693" s="105" t="str">
        <f t="shared" si="68"/>
        <v/>
      </c>
    </row>
    <row r="1694" spans="24:29">
      <c r="X1694" s="57" t="s">
        <v>606</v>
      </c>
      <c r="Y1694" s="62">
        <v>338</v>
      </c>
      <c r="Z1694" s="109"/>
      <c r="AC1694" s="105" t="str">
        <f t="shared" si="68"/>
        <v/>
      </c>
    </row>
    <row r="1695" spans="24:29">
      <c r="X1695" s="57" t="s">
        <v>5562</v>
      </c>
      <c r="Y1695" s="62">
        <v>338</v>
      </c>
      <c r="Z1695" s="109"/>
      <c r="AC1695" s="105" t="str">
        <f t="shared" si="68"/>
        <v/>
      </c>
    </row>
    <row r="1696" spans="24:29">
      <c r="X1696" s="57" t="s">
        <v>607</v>
      </c>
      <c r="Y1696" s="62">
        <v>338</v>
      </c>
      <c r="Z1696" s="109"/>
      <c r="AC1696" s="105" t="str">
        <f t="shared" si="68"/>
        <v/>
      </c>
    </row>
    <row r="1697" spans="24:29">
      <c r="X1697" s="57" t="s">
        <v>4770</v>
      </c>
      <c r="Y1697" s="62">
        <v>381</v>
      </c>
      <c r="Z1697" s="109"/>
      <c r="AC1697" s="105" t="str">
        <f t="shared" si="68"/>
        <v/>
      </c>
    </row>
    <row r="1698" spans="24:29">
      <c r="X1698" s="57" t="s">
        <v>1452</v>
      </c>
      <c r="Y1698" s="62">
        <v>381</v>
      </c>
      <c r="Z1698" s="109"/>
      <c r="AC1698" s="105" t="str">
        <f t="shared" si="68"/>
        <v/>
      </c>
    </row>
    <row r="1699" spans="24:29">
      <c r="X1699" s="57" t="s">
        <v>1453</v>
      </c>
      <c r="Y1699" s="62">
        <v>332</v>
      </c>
      <c r="Z1699" s="109"/>
      <c r="AC1699" s="105" t="str">
        <f t="shared" si="68"/>
        <v/>
      </c>
    </row>
    <row r="1700" spans="24:29">
      <c r="X1700" s="57" t="s">
        <v>1454</v>
      </c>
      <c r="Y1700" s="62">
        <v>332</v>
      </c>
      <c r="Z1700" s="109"/>
      <c r="AC1700" s="105" t="str">
        <f t="shared" si="68"/>
        <v/>
      </c>
    </row>
    <row r="1701" spans="24:29">
      <c r="X1701" s="57" t="s">
        <v>5879</v>
      </c>
      <c r="Y1701" s="62">
        <v>332</v>
      </c>
      <c r="Z1701" s="109"/>
      <c r="AC1701" s="105" t="str">
        <f t="shared" si="68"/>
        <v/>
      </c>
    </row>
    <row r="1702" spans="24:29">
      <c r="X1702" s="57" t="s">
        <v>4771</v>
      </c>
      <c r="Y1702" s="62">
        <v>332</v>
      </c>
      <c r="Z1702" s="109"/>
      <c r="AC1702" s="105" t="str">
        <f t="shared" si="68"/>
        <v/>
      </c>
    </row>
    <row r="1703" spans="24:29">
      <c r="X1703" s="57" t="s">
        <v>1456</v>
      </c>
      <c r="Y1703" s="62">
        <v>332</v>
      </c>
      <c r="Z1703" s="109"/>
      <c r="AC1703" s="105" t="str">
        <f t="shared" si="68"/>
        <v/>
      </c>
    </row>
    <row r="1704" spans="24:29">
      <c r="X1704" s="57" t="s">
        <v>7803</v>
      </c>
      <c r="Y1704" s="62">
        <v>332</v>
      </c>
      <c r="Z1704" s="109"/>
      <c r="AC1704" s="105" t="str">
        <f t="shared" si="68"/>
        <v/>
      </c>
    </row>
    <row r="1705" spans="24:29">
      <c r="X1705" s="57" t="s">
        <v>608</v>
      </c>
      <c r="Y1705" s="62">
        <v>290</v>
      </c>
      <c r="Z1705" s="109"/>
      <c r="AC1705" s="105" t="str">
        <f t="shared" si="68"/>
        <v/>
      </c>
    </row>
    <row r="1706" spans="24:29">
      <c r="X1706" s="57" t="s">
        <v>609</v>
      </c>
      <c r="Y1706" s="62">
        <v>290</v>
      </c>
      <c r="Z1706" s="109"/>
      <c r="AC1706" s="105" t="str">
        <f t="shared" si="68"/>
        <v/>
      </c>
    </row>
    <row r="1707" spans="24:29">
      <c r="X1707" s="57" t="s">
        <v>5563</v>
      </c>
      <c r="Y1707" s="62">
        <v>290</v>
      </c>
      <c r="Z1707" s="109"/>
      <c r="AC1707" s="105" t="str">
        <f t="shared" si="68"/>
        <v/>
      </c>
    </row>
    <row r="1708" spans="24:29">
      <c r="X1708" s="57" t="s">
        <v>610</v>
      </c>
      <c r="Y1708" s="62">
        <v>290</v>
      </c>
      <c r="Z1708" s="109"/>
      <c r="AC1708" s="105" t="str">
        <f t="shared" si="68"/>
        <v/>
      </c>
    </row>
    <row r="1709" spans="24:29">
      <c r="X1709" s="57" t="s">
        <v>1461</v>
      </c>
      <c r="Y1709" s="62">
        <v>353</v>
      </c>
      <c r="Z1709" s="109"/>
      <c r="AC1709" s="105" t="str">
        <f t="shared" si="68"/>
        <v/>
      </c>
    </row>
    <row r="1710" spans="24:29">
      <c r="X1710" s="57" t="s">
        <v>1462</v>
      </c>
      <c r="Y1710" s="62">
        <v>353</v>
      </c>
      <c r="Z1710" s="109"/>
      <c r="AC1710" s="105" t="str">
        <f t="shared" si="68"/>
        <v/>
      </c>
    </row>
    <row r="1711" spans="24:29">
      <c r="X1711" s="57" t="s">
        <v>5880</v>
      </c>
      <c r="Y1711" s="62">
        <v>353</v>
      </c>
      <c r="Z1711" s="109"/>
      <c r="AC1711" s="105" t="str">
        <f t="shared" si="68"/>
        <v/>
      </c>
    </row>
    <row r="1712" spans="24:29">
      <c r="X1712" s="57" t="s">
        <v>4773</v>
      </c>
      <c r="Y1712" s="62">
        <v>353</v>
      </c>
      <c r="Z1712" s="109"/>
      <c r="AC1712" s="105" t="str">
        <f t="shared" si="68"/>
        <v/>
      </c>
    </row>
    <row r="1713" spans="24:29">
      <c r="X1713" s="57" t="s">
        <v>1464</v>
      </c>
      <c r="Y1713" s="62">
        <v>353</v>
      </c>
      <c r="Z1713" s="109"/>
      <c r="AC1713" s="105" t="str">
        <f t="shared" si="68"/>
        <v/>
      </c>
    </row>
    <row r="1714" spans="24:29">
      <c r="X1714" s="57" t="s">
        <v>7804</v>
      </c>
      <c r="Y1714" s="62">
        <v>353</v>
      </c>
      <c r="Z1714" s="109"/>
      <c r="AC1714" s="105" t="str">
        <f t="shared" si="68"/>
        <v/>
      </c>
    </row>
    <row r="1715" spans="24:29">
      <c r="X1715" s="57" t="s">
        <v>4774</v>
      </c>
      <c r="Y1715" s="62">
        <v>353</v>
      </c>
      <c r="Z1715" s="109"/>
      <c r="AC1715" s="105" t="str">
        <f t="shared" si="68"/>
        <v/>
      </c>
    </row>
    <row r="1716" spans="24:29">
      <c r="X1716" s="57" t="s">
        <v>1468</v>
      </c>
      <c r="Y1716" s="62">
        <v>353</v>
      </c>
      <c r="Z1716" s="109"/>
      <c r="AC1716" s="105" t="str">
        <f t="shared" si="68"/>
        <v/>
      </c>
    </row>
    <row r="1717" spans="24:29">
      <c r="X1717" s="57" t="s">
        <v>4772</v>
      </c>
      <c r="Y1717" s="62">
        <v>332</v>
      </c>
      <c r="Z1717" s="109"/>
      <c r="AC1717" s="105" t="str">
        <f t="shared" si="68"/>
        <v/>
      </c>
    </row>
    <row r="1718" spans="24:29">
      <c r="X1718" s="57" t="s">
        <v>1460</v>
      </c>
      <c r="Y1718" s="62">
        <v>332</v>
      </c>
      <c r="Z1718" s="109"/>
      <c r="AC1718" s="105" t="str">
        <f t="shared" si="68"/>
        <v/>
      </c>
    </row>
    <row r="1719" spans="24:29">
      <c r="X1719" s="57" t="s">
        <v>1469</v>
      </c>
      <c r="Y1719" s="62">
        <v>371</v>
      </c>
      <c r="Z1719" s="109"/>
      <c r="AC1719" s="105" t="str">
        <f t="shared" si="68"/>
        <v/>
      </c>
    </row>
    <row r="1720" spans="24:29">
      <c r="X1720" s="57" t="s">
        <v>1470</v>
      </c>
      <c r="Y1720" s="62">
        <v>371</v>
      </c>
      <c r="Z1720" s="109"/>
      <c r="AC1720" s="105" t="str">
        <f t="shared" si="68"/>
        <v/>
      </c>
    </row>
    <row r="1721" spans="24:29">
      <c r="X1721" s="57" t="s">
        <v>5881</v>
      </c>
      <c r="Y1721" s="62">
        <v>371</v>
      </c>
      <c r="Z1721" s="109"/>
      <c r="AC1721" s="105" t="str">
        <f t="shared" si="68"/>
        <v/>
      </c>
    </row>
    <row r="1722" spans="24:29">
      <c r="X1722" s="57" t="s">
        <v>4775</v>
      </c>
      <c r="Y1722" s="62">
        <v>371</v>
      </c>
      <c r="Z1722" s="109"/>
      <c r="AC1722" s="105" t="str">
        <f t="shared" si="68"/>
        <v/>
      </c>
    </row>
    <row r="1723" spans="24:29">
      <c r="X1723" s="57" t="s">
        <v>1472</v>
      </c>
      <c r="Y1723" s="62">
        <v>371</v>
      </c>
      <c r="Z1723" s="109"/>
      <c r="AC1723" s="105" t="str">
        <f t="shared" si="68"/>
        <v/>
      </c>
    </row>
    <row r="1724" spans="24:29">
      <c r="X1724" s="57" t="s">
        <v>7805</v>
      </c>
      <c r="Y1724" s="62">
        <v>371</v>
      </c>
      <c r="Z1724" s="109"/>
      <c r="AC1724" s="105" t="str">
        <f t="shared" si="68"/>
        <v/>
      </c>
    </row>
    <row r="1725" spans="24:29">
      <c r="X1725" s="57" t="s">
        <v>611</v>
      </c>
      <c r="Y1725" s="62">
        <v>313</v>
      </c>
      <c r="Z1725" s="109"/>
      <c r="AC1725" s="105" t="str">
        <f t="shared" si="68"/>
        <v/>
      </c>
    </row>
    <row r="1726" spans="24:29">
      <c r="X1726" s="57" t="s">
        <v>612</v>
      </c>
      <c r="Y1726" s="62">
        <v>313</v>
      </c>
      <c r="Z1726" s="109"/>
      <c r="AC1726" s="105" t="str">
        <f t="shared" si="68"/>
        <v/>
      </c>
    </row>
    <row r="1727" spans="24:29">
      <c r="X1727" s="57" t="s">
        <v>5564</v>
      </c>
      <c r="Y1727" s="62">
        <v>313</v>
      </c>
      <c r="Z1727" s="109"/>
      <c r="AC1727" s="105" t="str">
        <f t="shared" si="68"/>
        <v/>
      </c>
    </row>
    <row r="1728" spans="24:29">
      <c r="X1728" s="57" t="s">
        <v>613</v>
      </c>
      <c r="Y1728" s="62">
        <v>313</v>
      </c>
      <c r="Z1728" s="109"/>
      <c r="AC1728" s="105" t="str">
        <f t="shared" si="68"/>
        <v/>
      </c>
    </row>
    <row r="1729" spans="24:29">
      <c r="X1729" s="57" t="s">
        <v>1477</v>
      </c>
      <c r="Y1729" s="62">
        <v>402</v>
      </c>
      <c r="Z1729" s="109"/>
      <c r="AC1729" s="105" t="str">
        <f t="shared" si="68"/>
        <v/>
      </c>
    </row>
    <row r="1730" spans="24:29">
      <c r="X1730" s="57" t="s">
        <v>1478</v>
      </c>
      <c r="Y1730" s="62">
        <v>402</v>
      </c>
      <c r="Z1730" s="109"/>
      <c r="AC1730" s="105" t="str">
        <f t="shared" si="68"/>
        <v/>
      </c>
    </row>
    <row r="1731" spans="24:29">
      <c r="X1731" s="57" t="s">
        <v>5882</v>
      </c>
      <c r="Y1731" s="62">
        <v>402</v>
      </c>
      <c r="Z1731" s="109"/>
      <c r="AC1731" s="105" t="str">
        <f t="shared" si="68"/>
        <v/>
      </c>
    </row>
    <row r="1732" spans="24:29">
      <c r="X1732" s="57" t="s">
        <v>4777</v>
      </c>
      <c r="Y1732" s="62">
        <v>402</v>
      </c>
      <c r="Z1732" s="109"/>
      <c r="AC1732" s="105" t="str">
        <f t="shared" si="68"/>
        <v/>
      </c>
    </row>
    <row r="1733" spans="24:29">
      <c r="X1733" s="57" t="s">
        <v>1480</v>
      </c>
      <c r="Y1733" s="62">
        <v>402</v>
      </c>
      <c r="Z1733" s="109"/>
      <c r="AC1733" s="105" t="str">
        <f t="shared" si="68"/>
        <v/>
      </c>
    </row>
    <row r="1734" spans="24:29">
      <c r="X1734" s="57" t="s">
        <v>7806</v>
      </c>
      <c r="Y1734" s="62">
        <v>402</v>
      </c>
      <c r="Z1734" s="109"/>
      <c r="AC1734" s="105" t="str">
        <f t="shared" si="68"/>
        <v/>
      </c>
    </row>
    <row r="1735" spans="24:29">
      <c r="X1735" s="57" t="s">
        <v>4778</v>
      </c>
      <c r="Y1735" s="62">
        <v>402</v>
      </c>
      <c r="Z1735" s="109"/>
      <c r="AC1735" s="105" t="str">
        <f t="shared" si="68"/>
        <v/>
      </c>
    </row>
    <row r="1736" spans="24:29">
      <c r="X1736" s="57" t="s">
        <v>1484</v>
      </c>
      <c r="Y1736" s="62">
        <v>402</v>
      </c>
      <c r="Z1736" s="109"/>
      <c r="AC1736" s="105" t="str">
        <f t="shared" si="68"/>
        <v/>
      </c>
    </row>
    <row r="1737" spans="24:29">
      <c r="X1737" s="57" t="s">
        <v>4776</v>
      </c>
      <c r="Y1737" s="62">
        <v>371</v>
      </c>
      <c r="Z1737" s="109"/>
      <c r="AC1737" s="105" t="str">
        <f t="shared" si="68"/>
        <v/>
      </c>
    </row>
    <row r="1738" spans="24:29">
      <c r="X1738" s="57" t="s">
        <v>1476</v>
      </c>
      <c r="Y1738" s="62">
        <v>371</v>
      </c>
      <c r="Z1738" s="109"/>
      <c r="AC1738" s="105" t="str">
        <f t="shared" si="68"/>
        <v/>
      </c>
    </row>
    <row r="1739" spans="24:29">
      <c r="X1739" s="57" t="s">
        <v>1485</v>
      </c>
      <c r="Y1739" s="62">
        <v>429</v>
      </c>
      <c r="Z1739" s="109"/>
      <c r="AC1739" s="105" t="str">
        <f t="shared" si="68"/>
        <v/>
      </c>
    </row>
    <row r="1740" spans="24:29">
      <c r="X1740" s="57" t="s">
        <v>1486</v>
      </c>
      <c r="Y1740" s="62">
        <v>429</v>
      </c>
      <c r="Z1740" s="109"/>
      <c r="AC1740" s="105" t="str">
        <f t="shared" si="68"/>
        <v/>
      </c>
    </row>
    <row r="1741" spans="24:29">
      <c r="X1741" s="57" t="s">
        <v>5883</v>
      </c>
      <c r="Y1741" s="62">
        <v>429</v>
      </c>
      <c r="Z1741" s="109"/>
      <c r="AC1741" s="105" t="str">
        <f t="shared" si="68"/>
        <v/>
      </c>
    </row>
    <row r="1742" spans="24:29">
      <c r="X1742" s="57" t="s">
        <v>4779</v>
      </c>
      <c r="Y1742" s="62">
        <v>429</v>
      </c>
      <c r="Z1742" s="109"/>
      <c r="AC1742" s="105" t="str">
        <f t="shared" si="68"/>
        <v/>
      </c>
    </row>
    <row r="1743" spans="24:29">
      <c r="X1743" s="57" t="s">
        <v>1488</v>
      </c>
      <c r="Y1743" s="62">
        <v>429</v>
      </c>
      <c r="Z1743" s="109"/>
      <c r="AC1743" s="105" t="str">
        <f t="shared" si="68"/>
        <v/>
      </c>
    </row>
    <row r="1744" spans="24:29">
      <c r="X1744" s="57" t="s">
        <v>7807</v>
      </c>
      <c r="Y1744" s="62">
        <v>429</v>
      </c>
      <c r="Z1744" s="109"/>
      <c r="AC1744" s="105" t="str">
        <f t="shared" si="68"/>
        <v/>
      </c>
    </row>
    <row r="1745" spans="24:29">
      <c r="X1745" s="57" t="s">
        <v>614</v>
      </c>
      <c r="Y1745" s="62">
        <v>385</v>
      </c>
      <c r="Z1745" s="109"/>
      <c r="AC1745" s="105" t="str">
        <f t="shared" si="68"/>
        <v/>
      </c>
    </row>
    <row r="1746" spans="24:29">
      <c r="X1746" s="57" t="s">
        <v>615</v>
      </c>
      <c r="Y1746" s="62">
        <v>385</v>
      </c>
      <c r="Z1746" s="109"/>
      <c r="AC1746" s="105" t="str">
        <f t="shared" si="68"/>
        <v/>
      </c>
    </row>
    <row r="1747" spans="24:29">
      <c r="X1747" s="57" t="s">
        <v>5565</v>
      </c>
      <c r="Y1747" s="62">
        <v>385</v>
      </c>
      <c r="Z1747" s="109"/>
      <c r="AC1747" s="105" t="str">
        <f t="shared" ref="AC1747:AC1810" si="69">IFERROR(VLOOKUP(AB1747,Z:AA,2,FALSE),"")</f>
        <v/>
      </c>
    </row>
    <row r="1748" spans="24:29">
      <c r="X1748" s="57" t="s">
        <v>616</v>
      </c>
      <c r="Y1748" s="62">
        <v>385</v>
      </c>
      <c r="Z1748" s="109"/>
      <c r="AC1748" s="105" t="str">
        <f t="shared" si="69"/>
        <v/>
      </c>
    </row>
    <row r="1749" spans="24:29">
      <c r="X1749" s="57" t="s">
        <v>1493</v>
      </c>
      <c r="Y1749" s="62">
        <v>459</v>
      </c>
      <c r="Z1749" s="109"/>
      <c r="AC1749" s="105" t="str">
        <f t="shared" si="69"/>
        <v/>
      </c>
    </row>
    <row r="1750" spans="24:29">
      <c r="X1750" s="57" t="s">
        <v>1494</v>
      </c>
      <c r="Y1750" s="62">
        <v>459</v>
      </c>
      <c r="Z1750" s="109"/>
      <c r="AC1750" s="105" t="str">
        <f t="shared" si="69"/>
        <v/>
      </c>
    </row>
    <row r="1751" spans="24:29">
      <c r="X1751" s="57" t="s">
        <v>5884</v>
      </c>
      <c r="Y1751" s="62">
        <v>459</v>
      </c>
      <c r="Z1751" s="109"/>
      <c r="AC1751" s="105" t="str">
        <f t="shared" si="69"/>
        <v/>
      </c>
    </row>
    <row r="1752" spans="24:29">
      <c r="X1752" s="57" t="s">
        <v>4781</v>
      </c>
      <c r="Y1752" s="62">
        <v>459</v>
      </c>
      <c r="Z1752" s="109"/>
      <c r="AC1752" s="105" t="str">
        <f t="shared" si="69"/>
        <v/>
      </c>
    </row>
    <row r="1753" spans="24:29">
      <c r="X1753" s="57" t="s">
        <v>1496</v>
      </c>
      <c r="Y1753" s="62">
        <v>459</v>
      </c>
      <c r="Z1753" s="109"/>
      <c r="AC1753" s="105" t="str">
        <f t="shared" si="69"/>
        <v/>
      </c>
    </row>
    <row r="1754" spans="24:29">
      <c r="X1754" s="57" t="s">
        <v>7808</v>
      </c>
      <c r="Y1754" s="62">
        <v>459</v>
      </c>
      <c r="Z1754" s="109"/>
      <c r="AC1754" s="105" t="str">
        <f t="shared" si="69"/>
        <v/>
      </c>
    </row>
    <row r="1755" spans="24:29">
      <c r="X1755" s="57" t="s">
        <v>4782</v>
      </c>
      <c r="Y1755" s="62">
        <v>459</v>
      </c>
      <c r="Z1755" s="109"/>
      <c r="AC1755" s="105" t="str">
        <f t="shared" si="69"/>
        <v/>
      </c>
    </row>
    <row r="1756" spans="24:29">
      <c r="X1756" s="57" t="s">
        <v>1500</v>
      </c>
      <c r="Y1756" s="62">
        <v>459</v>
      </c>
      <c r="Z1756" s="109"/>
      <c r="AC1756" s="105" t="str">
        <f t="shared" si="69"/>
        <v/>
      </c>
    </row>
    <row r="1757" spans="24:29">
      <c r="X1757" s="57" t="s">
        <v>4780</v>
      </c>
      <c r="Y1757" s="62">
        <v>429</v>
      </c>
      <c r="Z1757" s="109"/>
      <c r="AC1757" s="105" t="str">
        <f t="shared" si="69"/>
        <v/>
      </c>
    </row>
    <row r="1758" spans="24:29">
      <c r="X1758" s="57" t="s">
        <v>1492</v>
      </c>
      <c r="Y1758" s="62">
        <v>429</v>
      </c>
      <c r="Z1758" s="109"/>
      <c r="AC1758" s="105" t="str">
        <f t="shared" si="69"/>
        <v/>
      </c>
    </row>
    <row r="1759" spans="24:29">
      <c r="X1759" s="57" t="s">
        <v>1501</v>
      </c>
      <c r="Y1759" s="62">
        <v>366</v>
      </c>
      <c r="Z1759" s="109"/>
      <c r="AC1759" s="105" t="str">
        <f t="shared" si="69"/>
        <v/>
      </c>
    </row>
    <row r="1760" spans="24:29">
      <c r="X1760" s="57" t="s">
        <v>1502</v>
      </c>
      <c r="Y1760" s="62">
        <v>366</v>
      </c>
      <c r="Z1760" s="109"/>
      <c r="AC1760" s="105" t="str">
        <f t="shared" si="69"/>
        <v/>
      </c>
    </row>
    <row r="1761" spans="24:29">
      <c r="X1761" s="57" t="s">
        <v>5885</v>
      </c>
      <c r="Y1761" s="62">
        <v>366</v>
      </c>
      <c r="Z1761" s="109"/>
      <c r="AC1761" s="105" t="str">
        <f t="shared" si="69"/>
        <v/>
      </c>
    </row>
    <row r="1762" spans="24:29">
      <c r="X1762" s="57" t="s">
        <v>4783</v>
      </c>
      <c r="Y1762" s="62">
        <v>366</v>
      </c>
      <c r="Z1762" s="109"/>
      <c r="AC1762" s="105" t="str">
        <f t="shared" si="69"/>
        <v/>
      </c>
    </row>
    <row r="1763" spans="24:29">
      <c r="X1763" s="57" t="s">
        <v>1504</v>
      </c>
      <c r="Y1763" s="62">
        <v>366</v>
      </c>
      <c r="Z1763" s="109"/>
      <c r="AC1763" s="105" t="str">
        <f t="shared" si="69"/>
        <v/>
      </c>
    </row>
    <row r="1764" spans="24:29">
      <c r="X1764" s="57" t="s">
        <v>7809</v>
      </c>
      <c r="Y1764" s="62">
        <v>366</v>
      </c>
      <c r="Z1764" s="109"/>
      <c r="AC1764" s="105" t="str">
        <f t="shared" si="69"/>
        <v/>
      </c>
    </row>
    <row r="1765" spans="24:29">
      <c r="X1765" s="57" t="s">
        <v>617</v>
      </c>
      <c r="Y1765" s="62">
        <v>322</v>
      </c>
      <c r="Z1765" s="109"/>
      <c r="AC1765" s="105" t="str">
        <f t="shared" si="69"/>
        <v/>
      </c>
    </row>
    <row r="1766" spans="24:29">
      <c r="X1766" s="57" t="s">
        <v>618</v>
      </c>
      <c r="Y1766" s="62">
        <v>322</v>
      </c>
      <c r="Z1766" s="109"/>
      <c r="AC1766" s="105" t="str">
        <f t="shared" si="69"/>
        <v/>
      </c>
    </row>
    <row r="1767" spans="24:29">
      <c r="X1767" s="57" t="s">
        <v>5566</v>
      </c>
      <c r="Y1767" s="62">
        <v>322</v>
      </c>
      <c r="Z1767" s="109"/>
      <c r="AC1767" s="105" t="str">
        <f t="shared" si="69"/>
        <v/>
      </c>
    </row>
    <row r="1768" spans="24:29">
      <c r="X1768" s="57" t="s">
        <v>619</v>
      </c>
      <c r="Y1768" s="62">
        <v>322</v>
      </c>
      <c r="Z1768" s="109"/>
      <c r="AC1768" s="105" t="str">
        <f t="shared" si="69"/>
        <v/>
      </c>
    </row>
    <row r="1769" spans="24:29">
      <c r="X1769" s="57" t="s">
        <v>1509</v>
      </c>
      <c r="Y1769" s="62">
        <v>396</v>
      </c>
      <c r="Z1769" s="109"/>
      <c r="AC1769" s="105" t="str">
        <f t="shared" si="69"/>
        <v/>
      </c>
    </row>
    <row r="1770" spans="24:29">
      <c r="X1770" s="57" t="s">
        <v>1510</v>
      </c>
      <c r="Y1770" s="62">
        <v>396</v>
      </c>
      <c r="Z1770" s="109"/>
      <c r="AC1770" s="105" t="str">
        <f t="shared" si="69"/>
        <v/>
      </c>
    </row>
    <row r="1771" spans="24:29">
      <c r="X1771" s="57" t="s">
        <v>5886</v>
      </c>
      <c r="Y1771" s="62">
        <v>396</v>
      </c>
      <c r="Z1771" s="109"/>
      <c r="AC1771" s="105" t="str">
        <f t="shared" si="69"/>
        <v/>
      </c>
    </row>
    <row r="1772" spans="24:29">
      <c r="X1772" s="57" t="s">
        <v>4785</v>
      </c>
      <c r="Y1772" s="62">
        <v>396</v>
      </c>
      <c r="Z1772" s="109"/>
      <c r="AC1772" s="105" t="str">
        <f t="shared" si="69"/>
        <v/>
      </c>
    </row>
    <row r="1773" spans="24:29">
      <c r="X1773" s="57" t="s">
        <v>1512</v>
      </c>
      <c r="Y1773" s="62">
        <v>396</v>
      </c>
      <c r="Z1773" s="109"/>
      <c r="AC1773" s="105" t="str">
        <f t="shared" si="69"/>
        <v/>
      </c>
    </row>
    <row r="1774" spans="24:29">
      <c r="X1774" s="57" t="s">
        <v>7810</v>
      </c>
      <c r="Y1774" s="62">
        <v>396</v>
      </c>
      <c r="Z1774" s="109"/>
      <c r="AC1774" s="105" t="str">
        <f t="shared" si="69"/>
        <v/>
      </c>
    </row>
    <row r="1775" spans="24:29">
      <c r="X1775" s="57" t="s">
        <v>4786</v>
      </c>
      <c r="Y1775" s="62">
        <v>396</v>
      </c>
      <c r="Z1775" s="109"/>
      <c r="AC1775" s="105" t="str">
        <f t="shared" si="69"/>
        <v/>
      </c>
    </row>
    <row r="1776" spans="24:29">
      <c r="X1776" s="57" t="s">
        <v>1516</v>
      </c>
      <c r="Y1776" s="62">
        <v>396</v>
      </c>
      <c r="Z1776" s="109"/>
      <c r="AC1776" s="105" t="str">
        <f t="shared" si="69"/>
        <v/>
      </c>
    </row>
    <row r="1777" spans="24:29">
      <c r="X1777" s="57" t="s">
        <v>4784</v>
      </c>
      <c r="Y1777" s="62">
        <v>366</v>
      </c>
      <c r="Z1777" s="109"/>
      <c r="AC1777" s="105" t="str">
        <f t="shared" si="69"/>
        <v/>
      </c>
    </row>
    <row r="1778" spans="24:29">
      <c r="X1778" s="57" t="s">
        <v>1508</v>
      </c>
      <c r="Y1778" s="62">
        <v>366</v>
      </c>
      <c r="Z1778" s="109"/>
      <c r="AC1778" s="105" t="str">
        <f t="shared" si="69"/>
        <v/>
      </c>
    </row>
    <row r="1779" spans="24:29">
      <c r="X1779" s="57" t="s">
        <v>1517</v>
      </c>
      <c r="Y1779" s="62">
        <v>416</v>
      </c>
      <c r="Z1779" s="109"/>
      <c r="AC1779" s="105" t="str">
        <f t="shared" si="69"/>
        <v/>
      </c>
    </row>
    <row r="1780" spans="24:29">
      <c r="X1780" s="57" t="s">
        <v>1518</v>
      </c>
      <c r="Y1780" s="62">
        <v>416</v>
      </c>
      <c r="Z1780" s="109"/>
      <c r="AC1780" s="105" t="str">
        <f t="shared" si="69"/>
        <v/>
      </c>
    </row>
    <row r="1781" spans="24:29">
      <c r="X1781" s="57" t="s">
        <v>5887</v>
      </c>
      <c r="Y1781" s="62">
        <v>416</v>
      </c>
      <c r="Z1781" s="109"/>
      <c r="AC1781" s="105" t="str">
        <f t="shared" si="69"/>
        <v/>
      </c>
    </row>
    <row r="1782" spans="24:29">
      <c r="X1782" s="57" t="s">
        <v>4787</v>
      </c>
      <c r="Y1782" s="62">
        <v>416</v>
      </c>
      <c r="Z1782" s="109"/>
      <c r="AC1782" s="105" t="str">
        <f t="shared" si="69"/>
        <v/>
      </c>
    </row>
    <row r="1783" spans="24:29">
      <c r="X1783" s="57" t="s">
        <v>1520</v>
      </c>
      <c r="Y1783" s="62">
        <v>416</v>
      </c>
      <c r="Z1783" s="109"/>
      <c r="AC1783" s="105" t="str">
        <f t="shared" si="69"/>
        <v/>
      </c>
    </row>
    <row r="1784" spans="24:29">
      <c r="X1784" s="57" t="s">
        <v>7811</v>
      </c>
      <c r="Y1784" s="62">
        <v>416</v>
      </c>
      <c r="Z1784" s="109"/>
      <c r="AC1784" s="105" t="str">
        <f t="shared" si="69"/>
        <v/>
      </c>
    </row>
    <row r="1785" spans="24:29">
      <c r="X1785" s="57" t="s">
        <v>620</v>
      </c>
      <c r="Y1785" s="62">
        <v>350</v>
      </c>
      <c r="Z1785" s="109"/>
      <c r="AC1785" s="105" t="str">
        <f t="shared" si="69"/>
        <v/>
      </c>
    </row>
    <row r="1786" spans="24:29">
      <c r="X1786" s="57" t="s">
        <v>621</v>
      </c>
      <c r="Y1786" s="62">
        <v>350</v>
      </c>
      <c r="Z1786" s="109"/>
      <c r="AC1786" s="105" t="str">
        <f t="shared" si="69"/>
        <v/>
      </c>
    </row>
    <row r="1787" spans="24:29">
      <c r="X1787" s="57" t="s">
        <v>5567</v>
      </c>
      <c r="Y1787" s="62">
        <v>350</v>
      </c>
      <c r="Z1787" s="109"/>
      <c r="AC1787" s="105" t="str">
        <f t="shared" si="69"/>
        <v/>
      </c>
    </row>
    <row r="1788" spans="24:29">
      <c r="X1788" s="57" t="s">
        <v>622</v>
      </c>
      <c r="Y1788" s="62">
        <v>350</v>
      </c>
      <c r="Z1788" s="109"/>
      <c r="AC1788" s="105" t="str">
        <f t="shared" si="69"/>
        <v/>
      </c>
    </row>
    <row r="1789" spans="24:29">
      <c r="X1789" s="57" t="s">
        <v>1525</v>
      </c>
      <c r="Y1789" s="62">
        <v>447</v>
      </c>
      <c r="Z1789" s="109"/>
      <c r="AC1789" s="105" t="str">
        <f t="shared" si="69"/>
        <v/>
      </c>
    </row>
    <row r="1790" spans="24:29">
      <c r="X1790" s="57" t="s">
        <v>1526</v>
      </c>
      <c r="Y1790" s="62">
        <v>447</v>
      </c>
      <c r="Z1790" s="109"/>
      <c r="AC1790" s="105" t="str">
        <f t="shared" si="69"/>
        <v/>
      </c>
    </row>
    <row r="1791" spans="24:29">
      <c r="X1791" s="57" t="s">
        <v>5888</v>
      </c>
      <c r="Y1791" s="62">
        <v>447</v>
      </c>
      <c r="Z1791" s="109"/>
      <c r="AC1791" s="105" t="str">
        <f t="shared" si="69"/>
        <v/>
      </c>
    </row>
    <row r="1792" spans="24:29">
      <c r="X1792" s="57" t="s">
        <v>4789</v>
      </c>
      <c r="Y1792" s="62">
        <v>447</v>
      </c>
      <c r="Z1792" s="109"/>
      <c r="AC1792" s="105" t="str">
        <f t="shared" si="69"/>
        <v/>
      </c>
    </row>
    <row r="1793" spans="24:29">
      <c r="X1793" s="57" t="s">
        <v>1528</v>
      </c>
      <c r="Y1793" s="62">
        <v>447</v>
      </c>
      <c r="Z1793" s="109"/>
      <c r="AC1793" s="105" t="str">
        <f t="shared" si="69"/>
        <v/>
      </c>
    </row>
    <row r="1794" spans="24:29">
      <c r="X1794" s="57" t="s">
        <v>7812</v>
      </c>
      <c r="Y1794" s="62">
        <v>447</v>
      </c>
      <c r="Z1794" s="109"/>
      <c r="AC1794" s="105" t="str">
        <f t="shared" si="69"/>
        <v/>
      </c>
    </row>
    <row r="1795" spans="24:29">
      <c r="X1795" s="57" t="s">
        <v>4790</v>
      </c>
      <c r="Y1795" s="62">
        <v>447</v>
      </c>
      <c r="Z1795" s="109"/>
      <c r="AC1795" s="105" t="str">
        <f t="shared" si="69"/>
        <v/>
      </c>
    </row>
    <row r="1796" spans="24:29">
      <c r="X1796" s="57" t="s">
        <v>1532</v>
      </c>
      <c r="Y1796" s="62">
        <v>447</v>
      </c>
      <c r="Z1796" s="109"/>
      <c r="AC1796" s="105" t="str">
        <f t="shared" si="69"/>
        <v/>
      </c>
    </row>
    <row r="1797" spans="24:29">
      <c r="X1797" s="57" t="s">
        <v>4788</v>
      </c>
      <c r="Y1797" s="62">
        <v>416</v>
      </c>
      <c r="Z1797" s="109"/>
      <c r="AC1797" s="105" t="str">
        <f t="shared" si="69"/>
        <v/>
      </c>
    </row>
    <row r="1798" spans="24:29">
      <c r="X1798" s="57" t="s">
        <v>1524</v>
      </c>
      <c r="Y1798" s="62">
        <v>416</v>
      </c>
      <c r="Z1798" s="109"/>
      <c r="AC1798" s="105" t="str">
        <f t="shared" si="69"/>
        <v/>
      </c>
    </row>
    <row r="1799" spans="24:29">
      <c r="X1799" s="57" t="s">
        <v>1533</v>
      </c>
      <c r="Y1799" s="62">
        <v>485</v>
      </c>
      <c r="Z1799" s="109"/>
      <c r="AC1799" s="105" t="str">
        <f t="shared" si="69"/>
        <v/>
      </c>
    </row>
    <row r="1800" spans="24:29">
      <c r="X1800" s="57" t="s">
        <v>1534</v>
      </c>
      <c r="Y1800" s="62">
        <v>485</v>
      </c>
      <c r="Z1800" s="109"/>
      <c r="AC1800" s="105" t="str">
        <f t="shared" si="69"/>
        <v/>
      </c>
    </row>
    <row r="1801" spans="24:29">
      <c r="X1801" s="57" t="s">
        <v>5889</v>
      </c>
      <c r="Y1801" s="62">
        <v>485</v>
      </c>
      <c r="Z1801" s="109"/>
      <c r="AC1801" s="105" t="str">
        <f t="shared" si="69"/>
        <v/>
      </c>
    </row>
    <row r="1802" spans="24:29">
      <c r="X1802" s="57" t="s">
        <v>4791</v>
      </c>
      <c r="Y1802" s="62">
        <v>485</v>
      </c>
      <c r="Z1802" s="109"/>
      <c r="AC1802" s="105" t="str">
        <f t="shared" si="69"/>
        <v/>
      </c>
    </row>
    <row r="1803" spans="24:29">
      <c r="X1803" s="57" t="s">
        <v>1536</v>
      </c>
      <c r="Y1803" s="62">
        <v>485</v>
      </c>
      <c r="Z1803" s="109"/>
      <c r="AC1803" s="105" t="str">
        <f t="shared" si="69"/>
        <v/>
      </c>
    </row>
    <row r="1804" spans="24:29">
      <c r="X1804" s="57" t="s">
        <v>7813</v>
      </c>
      <c r="Y1804" s="62">
        <v>485</v>
      </c>
      <c r="Z1804" s="109"/>
      <c r="AC1804" s="105" t="str">
        <f t="shared" si="69"/>
        <v/>
      </c>
    </row>
    <row r="1805" spans="24:29">
      <c r="X1805" s="57" t="s">
        <v>623</v>
      </c>
      <c r="Y1805" s="62">
        <v>441</v>
      </c>
      <c r="Z1805" s="109"/>
      <c r="AC1805" s="105" t="str">
        <f t="shared" si="69"/>
        <v/>
      </c>
    </row>
    <row r="1806" spans="24:29">
      <c r="X1806" s="57" t="s">
        <v>624</v>
      </c>
      <c r="Y1806" s="62">
        <v>441</v>
      </c>
      <c r="Z1806" s="109"/>
      <c r="AC1806" s="105" t="str">
        <f t="shared" si="69"/>
        <v/>
      </c>
    </row>
    <row r="1807" spans="24:29">
      <c r="X1807" s="57" t="s">
        <v>5568</v>
      </c>
      <c r="Y1807" s="62">
        <v>441</v>
      </c>
      <c r="Z1807" s="109"/>
      <c r="AC1807" s="105" t="str">
        <f t="shared" si="69"/>
        <v/>
      </c>
    </row>
    <row r="1808" spans="24:29">
      <c r="X1808" s="57" t="s">
        <v>625</v>
      </c>
      <c r="Y1808" s="62">
        <v>441</v>
      </c>
      <c r="Z1808" s="109"/>
      <c r="AC1808" s="105" t="str">
        <f t="shared" si="69"/>
        <v/>
      </c>
    </row>
    <row r="1809" spans="24:29">
      <c r="X1809" s="57" t="s">
        <v>1541</v>
      </c>
      <c r="Y1809" s="62">
        <v>529</v>
      </c>
      <c r="Z1809" s="109"/>
      <c r="AC1809" s="105" t="str">
        <f t="shared" si="69"/>
        <v/>
      </c>
    </row>
    <row r="1810" spans="24:29">
      <c r="X1810" s="57" t="s">
        <v>1542</v>
      </c>
      <c r="Y1810" s="62">
        <v>529</v>
      </c>
      <c r="Z1810" s="109"/>
      <c r="AC1810" s="105" t="str">
        <f t="shared" si="69"/>
        <v/>
      </c>
    </row>
    <row r="1811" spans="24:29">
      <c r="X1811" s="57" t="s">
        <v>5890</v>
      </c>
      <c r="Y1811" s="62">
        <v>529</v>
      </c>
      <c r="Z1811" s="109"/>
      <c r="AC1811" s="105" t="str">
        <f t="shared" ref="AC1811:AC1874" si="70">IFERROR(VLOOKUP(AB1811,Z:AA,2,FALSE),"")</f>
        <v/>
      </c>
    </row>
    <row r="1812" spans="24:29">
      <c r="X1812" s="57" t="s">
        <v>4793</v>
      </c>
      <c r="Y1812" s="62">
        <v>529</v>
      </c>
      <c r="Z1812" s="109"/>
      <c r="AC1812" s="105" t="str">
        <f t="shared" si="70"/>
        <v/>
      </c>
    </row>
    <row r="1813" spans="24:29">
      <c r="X1813" s="57" t="s">
        <v>1544</v>
      </c>
      <c r="Y1813" s="62">
        <v>529</v>
      </c>
      <c r="Z1813" s="109"/>
      <c r="AC1813" s="105" t="str">
        <f t="shared" si="70"/>
        <v/>
      </c>
    </row>
    <row r="1814" spans="24:29">
      <c r="X1814" s="57" t="s">
        <v>7814</v>
      </c>
      <c r="Y1814" s="62">
        <v>529</v>
      </c>
      <c r="Z1814" s="109"/>
      <c r="AC1814" s="105" t="str">
        <f t="shared" si="70"/>
        <v/>
      </c>
    </row>
    <row r="1815" spans="24:29">
      <c r="X1815" s="57" t="s">
        <v>4794</v>
      </c>
      <c r="Y1815" s="62">
        <v>529</v>
      </c>
      <c r="Z1815" s="109"/>
      <c r="AC1815" s="105" t="str">
        <f t="shared" si="70"/>
        <v/>
      </c>
    </row>
    <row r="1816" spans="24:29">
      <c r="X1816" s="57" t="s">
        <v>1548</v>
      </c>
      <c r="Y1816" s="62">
        <v>529</v>
      </c>
      <c r="Z1816" s="109"/>
      <c r="AC1816" s="105" t="str">
        <f t="shared" si="70"/>
        <v/>
      </c>
    </row>
    <row r="1817" spans="24:29">
      <c r="X1817" s="57" t="s">
        <v>4792</v>
      </c>
      <c r="Y1817" s="62">
        <v>485</v>
      </c>
      <c r="Z1817" s="109"/>
      <c r="AC1817" s="105" t="str">
        <f t="shared" si="70"/>
        <v/>
      </c>
    </row>
    <row r="1818" spans="24:29">
      <c r="X1818" s="57" t="s">
        <v>1540</v>
      </c>
      <c r="Y1818" s="62">
        <v>485</v>
      </c>
      <c r="Z1818" s="109"/>
      <c r="AC1818" s="105" t="str">
        <f t="shared" si="70"/>
        <v/>
      </c>
    </row>
    <row r="1819" spans="24:29">
      <c r="X1819" s="57" t="s">
        <v>1549</v>
      </c>
      <c r="Y1819" s="62">
        <v>276</v>
      </c>
      <c r="Z1819" s="109"/>
      <c r="AC1819" s="105" t="str">
        <f t="shared" si="70"/>
        <v/>
      </c>
    </row>
    <row r="1820" spans="24:29">
      <c r="X1820" s="57" t="s">
        <v>1550</v>
      </c>
      <c r="Y1820" s="62">
        <v>276</v>
      </c>
      <c r="Z1820" s="109"/>
      <c r="AC1820" s="105" t="str">
        <f t="shared" si="70"/>
        <v/>
      </c>
    </row>
    <row r="1821" spans="24:29">
      <c r="X1821" s="57" t="s">
        <v>5891</v>
      </c>
      <c r="Y1821" s="62">
        <v>276</v>
      </c>
      <c r="Z1821" s="109"/>
      <c r="AC1821" s="105" t="str">
        <f t="shared" si="70"/>
        <v/>
      </c>
    </row>
    <row r="1822" spans="24:29">
      <c r="X1822" s="57" t="s">
        <v>4795</v>
      </c>
      <c r="Y1822" s="62">
        <v>276</v>
      </c>
      <c r="Z1822" s="109"/>
      <c r="AC1822" s="105" t="str">
        <f t="shared" si="70"/>
        <v/>
      </c>
    </row>
    <row r="1823" spans="24:29">
      <c r="X1823" s="57" t="s">
        <v>1552</v>
      </c>
      <c r="Y1823" s="62">
        <v>276</v>
      </c>
      <c r="Z1823" s="109"/>
      <c r="AC1823" s="105" t="str">
        <f t="shared" si="70"/>
        <v/>
      </c>
    </row>
    <row r="1824" spans="24:29">
      <c r="X1824" s="57" t="s">
        <v>7815</v>
      </c>
      <c r="Y1824" s="62">
        <v>276</v>
      </c>
      <c r="Z1824" s="109"/>
      <c r="AC1824" s="105" t="str">
        <f t="shared" si="70"/>
        <v/>
      </c>
    </row>
    <row r="1825" spans="24:29">
      <c r="X1825" s="57" t="s">
        <v>626</v>
      </c>
      <c r="Y1825" s="62">
        <v>239</v>
      </c>
      <c r="Z1825" s="109"/>
      <c r="AC1825" s="105" t="str">
        <f t="shared" si="70"/>
        <v/>
      </c>
    </row>
    <row r="1826" spans="24:29">
      <c r="X1826" s="57" t="s">
        <v>627</v>
      </c>
      <c r="Y1826" s="62">
        <v>239</v>
      </c>
      <c r="Z1826" s="109"/>
      <c r="AC1826" s="105" t="str">
        <f t="shared" si="70"/>
        <v/>
      </c>
    </row>
    <row r="1827" spans="24:29">
      <c r="X1827" s="57" t="s">
        <v>5569</v>
      </c>
      <c r="Y1827" s="62">
        <v>239</v>
      </c>
      <c r="Z1827" s="109"/>
      <c r="AC1827" s="105" t="str">
        <f t="shared" si="70"/>
        <v/>
      </c>
    </row>
    <row r="1828" spans="24:29">
      <c r="X1828" s="57" t="s">
        <v>628</v>
      </c>
      <c r="Y1828" s="62">
        <v>239</v>
      </c>
      <c r="Z1828" s="109"/>
      <c r="AC1828" s="105" t="str">
        <f t="shared" si="70"/>
        <v/>
      </c>
    </row>
    <row r="1829" spans="24:29">
      <c r="X1829" s="57" t="s">
        <v>4796</v>
      </c>
      <c r="Y1829" s="62">
        <v>276</v>
      </c>
      <c r="Z1829" s="109"/>
      <c r="AC1829" s="105" t="str">
        <f t="shared" si="70"/>
        <v/>
      </c>
    </row>
    <row r="1830" spans="24:29">
      <c r="X1830" s="57" t="s">
        <v>1556</v>
      </c>
      <c r="Y1830" s="62">
        <v>276</v>
      </c>
      <c r="Z1830" s="109"/>
      <c r="AC1830" s="105" t="str">
        <f t="shared" si="70"/>
        <v/>
      </c>
    </row>
    <row r="1831" spans="24:29">
      <c r="X1831" s="57" t="s">
        <v>1557</v>
      </c>
      <c r="Y1831" s="62">
        <v>422</v>
      </c>
      <c r="Z1831" s="109"/>
      <c r="AC1831" s="105" t="str">
        <f t="shared" si="70"/>
        <v/>
      </c>
    </row>
    <row r="1832" spans="24:29">
      <c r="X1832" s="57" t="s">
        <v>1558</v>
      </c>
      <c r="Y1832" s="62">
        <v>422</v>
      </c>
      <c r="Z1832" s="109"/>
      <c r="AC1832" s="105" t="str">
        <f t="shared" si="70"/>
        <v/>
      </c>
    </row>
    <row r="1833" spans="24:29">
      <c r="X1833" s="57" t="s">
        <v>5892</v>
      </c>
      <c r="Y1833" s="62">
        <v>422</v>
      </c>
      <c r="Z1833" s="109"/>
      <c r="AC1833" s="105" t="str">
        <f t="shared" si="70"/>
        <v/>
      </c>
    </row>
    <row r="1834" spans="24:29">
      <c r="X1834" s="57" t="s">
        <v>4797</v>
      </c>
      <c r="Y1834" s="62">
        <v>422</v>
      </c>
      <c r="Z1834" s="109"/>
      <c r="AC1834" s="105" t="str">
        <f t="shared" si="70"/>
        <v/>
      </c>
    </row>
    <row r="1835" spans="24:29">
      <c r="X1835" s="57" t="s">
        <v>1560</v>
      </c>
      <c r="Y1835" s="62">
        <v>422</v>
      </c>
      <c r="Z1835" s="109"/>
      <c r="AC1835" s="105" t="str">
        <f t="shared" si="70"/>
        <v/>
      </c>
    </row>
    <row r="1836" spans="24:29">
      <c r="X1836" s="57" t="s">
        <v>7816</v>
      </c>
      <c r="Y1836" s="62">
        <v>422</v>
      </c>
      <c r="Z1836" s="109"/>
      <c r="AC1836" s="105" t="str">
        <f t="shared" si="70"/>
        <v/>
      </c>
    </row>
    <row r="1837" spans="24:29">
      <c r="X1837" s="57" t="s">
        <v>629</v>
      </c>
      <c r="Y1837" s="62">
        <v>367</v>
      </c>
      <c r="Z1837" s="109"/>
      <c r="AC1837" s="105" t="str">
        <f t="shared" si="70"/>
        <v/>
      </c>
    </row>
    <row r="1838" spans="24:29">
      <c r="X1838" s="57" t="s">
        <v>630</v>
      </c>
      <c r="Y1838" s="62">
        <v>367</v>
      </c>
      <c r="Z1838" s="109"/>
      <c r="AC1838" s="105" t="str">
        <f t="shared" si="70"/>
        <v/>
      </c>
    </row>
    <row r="1839" spans="24:29">
      <c r="X1839" s="57" t="s">
        <v>5570</v>
      </c>
      <c r="Y1839" s="62">
        <v>367</v>
      </c>
      <c r="Z1839" s="109"/>
      <c r="AC1839" s="105" t="str">
        <f t="shared" si="70"/>
        <v/>
      </c>
    </row>
    <row r="1840" spans="24:29">
      <c r="X1840" s="57" t="s">
        <v>631</v>
      </c>
      <c r="Y1840" s="62">
        <v>367</v>
      </c>
      <c r="Z1840" s="109"/>
      <c r="AC1840" s="105" t="str">
        <f t="shared" si="70"/>
        <v/>
      </c>
    </row>
    <row r="1841" spans="24:29">
      <c r="X1841" s="57" t="s">
        <v>4798</v>
      </c>
      <c r="Y1841" s="62">
        <v>422</v>
      </c>
      <c r="Z1841" s="109"/>
      <c r="AC1841" s="105" t="str">
        <f t="shared" si="70"/>
        <v/>
      </c>
    </row>
    <row r="1842" spans="24:29">
      <c r="X1842" s="57" t="s">
        <v>1564</v>
      </c>
      <c r="Y1842" s="62">
        <v>422</v>
      </c>
      <c r="Z1842" s="109"/>
      <c r="AC1842" s="105" t="str">
        <f t="shared" si="70"/>
        <v/>
      </c>
    </row>
    <row r="1843" spans="24:29">
      <c r="X1843" s="57" t="s">
        <v>1565</v>
      </c>
      <c r="Y1843" s="62">
        <v>470</v>
      </c>
      <c r="Z1843" s="109"/>
      <c r="AC1843" s="105" t="str">
        <f t="shared" si="70"/>
        <v/>
      </c>
    </row>
    <row r="1844" spans="24:29">
      <c r="X1844" s="57" t="s">
        <v>1566</v>
      </c>
      <c r="Y1844" s="62">
        <v>470</v>
      </c>
      <c r="Z1844" s="109"/>
      <c r="AC1844" s="105" t="str">
        <f t="shared" si="70"/>
        <v/>
      </c>
    </row>
    <row r="1845" spans="24:29">
      <c r="X1845" s="57" t="s">
        <v>5893</v>
      </c>
      <c r="Y1845" s="62">
        <v>470</v>
      </c>
      <c r="Z1845" s="109"/>
      <c r="AC1845" s="105" t="str">
        <f t="shared" si="70"/>
        <v/>
      </c>
    </row>
    <row r="1846" spans="24:29">
      <c r="X1846" s="57" t="s">
        <v>4799</v>
      </c>
      <c r="Y1846" s="62">
        <v>470</v>
      </c>
      <c r="Z1846" s="109"/>
      <c r="AC1846" s="105" t="str">
        <f t="shared" si="70"/>
        <v/>
      </c>
    </row>
    <row r="1847" spans="24:29">
      <c r="X1847" s="57" t="s">
        <v>1568</v>
      </c>
      <c r="Y1847" s="62">
        <v>470</v>
      </c>
      <c r="Z1847" s="109"/>
      <c r="AC1847" s="105" t="str">
        <f t="shared" si="70"/>
        <v/>
      </c>
    </row>
    <row r="1848" spans="24:29">
      <c r="X1848" s="57" t="s">
        <v>7817</v>
      </c>
      <c r="Y1848" s="62">
        <v>470</v>
      </c>
      <c r="Z1848" s="109"/>
      <c r="AC1848" s="105" t="str">
        <f t="shared" si="70"/>
        <v/>
      </c>
    </row>
    <row r="1849" spans="24:29">
      <c r="X1849" s="57" t="s">
        <v>632</v>
      </c>
      <c r="Y1849" s="62">
        <v>398</v>
      </c>
      <c r="Z1849" s="109"/>
      <c r="AC1849" s="105" t="str">
        <f t="shared" si="70"/>
        <v/>
      </c>
    </row>
    <row r="1850" spans="24:29">
      <c r="X1850" s="57" t="s">
        <v>633</v>
      </c>
      <c r="Y1850" s="62">
        <v>398</v>
      </c>
      <c r="Z1850" s="109"/>
      <c r="AC1850" s="105" t="str">
        <f t="shared" si="70"/>
        <v/>
      </c>
    </row>
    <row r="1851" spans="24:29">
      <c r="X1851" s="57" t="s">
        <v>5571</v>
      </c>
      <c r="Y1851" s="62">
        <v>398</v>
      </c>
      <c r="Z1851" s="109"/>
      <c r="AC1851" s="105" t="str">
        <f t="shared" si="70"/>
        <v/>
      </c>
    </row>
    <row r="1852" spans="24:29">
      <c r="X1852" s="57" t="s">
        <v>634</v>
      </c>
      <c r="Y1852" s="62">
        <v>398</v>
      </c>
      <c r="Z1852" s="109"/>
      <c r="AC1852" s="105" t="str">
        <f t="shared" si="70"/>
        <v/>
      </c>
    </row>
    <row r="1853" spans="24:29">
      <c r="X1853" s="57" t="s">
        <v>4800</v>
      </c>
      <c r="Y1853" s="62">
        <v>470</v>
      </c>
      <c r="Z1853" s="109"/>
      <c r="AC1853" s="105" t="str">
        <f t="shared" si="70"/>
        <v/>
      </c>
    </row>
    <row r="1854" spans="24:29">
      <c r="X1854" s="57" t="s">
        <v>1572</v>
      </c>
      <c r="Y1854" s="62">
        <v>470</v>
      </c>
      <c r="Z1854" s="109"/>
      <c r="AC1854" s="105" t="str">
        <f t="shared" si="70"/>
        <v/>
      </c>
    </row>
    <row r="1855" spans="24:29">
      <c r="X1855" s="57" t="s">
        <v>1573</v>
      </c>
      <c r="Y1855" s="62">
        <v>546</v>
      </c>
      <c r="Z1855" s="109"/>
      <c r="AC1855" s="105" t="str">
        <f t="shared" si="70"/>
        <v/>
      </c>
    </row>
    <row r="1856" spans="24:29">
      <c r="X1856" s="57" t="s">
        <v>1574</v>
      </c>
      <c r="Y1856" s="62">
        <v>546</v>
      </c>
      <c r="Z1856" s="109"/>
      <c r="AC1856" s="105" t="str">
        <f t="shared" si="70"/>
        <v/>
      </c>
    </row>
    <row r="1857" spans="24:29">
      <c r="X1857" s="57" t="s">
        <v>5894</v>
      </c>
      <c r="Y1857" s="62">
        <v>546</v>
      </c>
      <c r="Z1857" s="109"/>
      <c r="AC1857" s="105" t="str">
        <f t="shared" si="70"/>
        <v/>
      </c>
    </row>
    <row r="1858" spans="24:29">
      <c r="X1858" s="57" t="s">
        <v>4801</v>
      </c>
      <c r="Y1858" s="62">
        <v>546</v>
      </c>
      <c r="Z1858" s="109"/>
      <c r="AC1858" s="105" t="str">
        <f t="shared" si="70"/>
        <v/>
      </c>
    </row>
    <row r="1859" spans="24:29">
      <c r="X1859" s="57" t="s">
        <v>1576</v>
      </c>
      <c r="Y1859" s="62">
        <v>546</v>
      </c>
      <c r="Z1859" s="109"/>
      <c r="AC1859" s="105" t="str">
        <f t="shared" si="70"/>
        <v/>
      </c>
    </row>
    <row r="1860" spans="24:29">
      <c r="X1860" s="57" t="s">
        <v>7818</v>
      </c>
      <c r="Y1860" s="62">
        <v>546</v>
      </c>
      <c r="Z1860" s="109"/>
      <c r="AC1860" s="105" t="str">
        <f t="shared" si="70"/>
        <v/>
      </c>
    </row>
    <row r="1861" spans="24:29">
      <c r="X1861" s="57" t="s">
        <v>635</v>
      </c>
      <c r="Y1861" s="62">
        <v>493</v>
      </c>
      <c r="Z1861" s="109"/>
      <c r="AC1861" s="105" t="str">
        <f t="shared" si="70"/>
        <v/>
      </c>
    </row>
    <row r="1862" spans="24:29">
      <c r="X1862" s="57" t="s">
        <v>636</v>
      </c>
      <c r="Y1862" s="62">
        <v>493</v>
      </c>
      <c r="Z1862" s="109"/>
      <c r="AC1862" s="105" t="str">
        <f t="shared" si="70"/>
        <v/>
      </c>
    </row>
    <row r="1863" spans="24:29">
      <c r="X1863" s="57" t="s">
        <v>5572</v>
      </c>
      <c r="Y1863" s="62">
        <v>493</v>
      </c>
      <c r="Z1863" s="109"/>
      <c r="AC1863" s="105" t="str">
        <f t="shared" si="70"/>
        <v/>
      </c>
    </row>
    <row r="1864" spans="24:29">
      <c r="X1864" s="57" t="s">
        <v>637</v>
      </c>
      <c r="Y1864" s="62">
        <v>493</v>
      </c>
      <c r="Z1864" s="109"/>
      <c r="AC1864" s="105" t="str">
        <f t="shared" si="70"/>
        <v/>
      </c>
    </row>
    <row r="1865" spans="24:29">
      <c r="X1865" s="57" t="s">
        <v>4802</v>
      </c>
      <c r="Y1865" s="62">
        <v>546</v>
      </c>
      <c r="Z1865" s="109"/>
      <c r="AC1865" s="105" t="str">
        <f t="shared" si="70"/>
        <v/>
      </c>
    </row>
    <row r="1866" spans="24:29">
      <c r="X1866" s="57" t="s">
        <v>1580</v>
      </c>
      <c r="Y1866" s="62">
        <v>546</v>
      </c>
      <c r="Z1866" s="109"/>
      <c r="AC1866" s="105" t="str">
        <f t="shared" si="70"/>
        <v/>
      </c>
    </row>
    <row r="1867" spans="24:29">
      <c r="X1867" s="57" t="s">
        <v>1581</v>
      </c>
      <c r="Y1867" s="62">
        <v>318</v>
      </c>
      <c r="Z1867" s="109"/>
      <c r="AC1867" s="105" t="str">
        <f t="shared" si="70"/>
        <v/>
      </c>
    </row>
    <row r="1868" spans="24:29">
      <c r="X1868" s="57" t="s">
        <v>1582</v>
      </c>
      <c r="Y1868" s="62">
        <v>318</v>
      </c>
      <c r="Z1868" s="109"/>
      <c r="AC1868" s="105" t="str">
        <f t="shared" si="70"/>
        <v/>
      </c>
    </row>
    <row r="1869" spans="24:29">
      <c r="X1869" s="57" t="s">
        <v>5895</v>
      </c>
      <c r="Y1869" s="62">
        <v>318</v>
      </c>
      <c r="Z1869" s="109"/>
      <c r="AC1869" s="105" t="str">
        <f t="shared" si="70"/>
        <v/>
      </c>
    </row>
    <row r="1870" spans="24:29">
      <c r="X1870" s="57" t="s">
        <v>4803</v>
      </c>
      <c r="Y1870" s="62">
        <v>318</v>
      </c>
      <c r="Z1870" s="109"/>
      <c r="AC1870" s="105" t="str">
        <f t="shared" si="70"/>
        <v/>
      </c>
    </row>
    <row r="1871" spans="24:29">
      <c r="X1871" s="57" t="s">
        <v>1584</v>
      </c>
      <c r="Y1871" s="62">
        <v>318</v>
      </c>
      <c r="Z1871" s="109"/>
      <c r="AC1871" s="105" t="str">
        <f t="shared" si="70"/>
        <v/>
      </c>
    </row>
    <row r="1872" spans="24:29">
      <c r="X1872" s="57" t="s">
        <v>7819</v>
      </c>
      <c r="Y1872" s="62">
        <v>318</v>
      </c>
      <c r="Z1872" s="109"/>
      <c r="AC1872" s="105" t="str">
        <f t="shared" si="70"/>
        <v/>
      </c>
    </row>
    <row r="1873" spans="24:29">
      <c r="X1873" s="57" t="s">
        <v>638</v>
      </c>
      <c r="Y1873" s="62">
        <v>270</v>
      </c>
      <c r="Z1873" s="109"/>
      <c r="AC1873" s="105" t="str">
        <f t="shared" si="70"/>
        <v/>
      </c>
    </row>
    <row r="1874" spans="24:29">
      <c r="X1874" s="57" t="s">
        <v>639</v>
      </c>
      <c r="Y1874" s="62">
        <v>270</v>
      </c>
      <c r="Z1874" s="109"/>
      <c r="AC1874" s="105" t="str">
        <f t="shared" si="70"/>
        <v/>
      </c>
    </row>
    <row r="1875" spans="24:29">
      <c r="X1875" s="57" t="s">
        <v>5573</v>
      </c>
      <c r="Y1875" s="62">
        <v>270</v>
      </c>
      <c r="Z1875" s="109"/>
      <c r="AC1875" s="105" t="str">
        <f t="shared" ref="AC1875:AC1938" si="71">IFERROR(VLOOKUP(AB1875,Z:AA,2,FALSE),"")</f>
        <v/>
      </c>
    </row>
    <row r="1876" spans="24:29">
      <c r="X1876" s="57" t="s">
        <v>640</v>
      </c>
      <c r="Y1876" s="62">
        <v>270</v>
      </c>
      <c r="Z1876" s="109"/>
      <c r="AC1876" s="105" t="str">
        <f t="shared" si="71"/>
        <v/>
      </c>
    </row>
    <row r="1877" spans="24:29">
      <c r="X1877" s="57" t="s">
        <v>4804</v>
      </c>
      <c r="Y1877" s="62">
        <v>318</v>
      </c>
      <c r="Z1877" s="109"/>
      <c r="AC1877" s="105" t="str">
        <f t="shared" si="71"/>
        <v/>
      </c>
    </row>
    <row r="1878" spans="24:29">
      <c r="X1878" s="57" t="s">
        <v>1588</v>
      </c>
      <c r="Y1878" s="62">
        <v>318</v>
      </c>
      <c r="Z1878" s="109"/>
      <c r="AC1878" s="105" t="str">
        <f t="shared" si="71"/>
        <v/>
      </c>
    </row>
    <row r="1879" spans="24:29">
      <c r="X1879" s="57" t="s">
        <v>1589</v>
      </c>
      <c r="Y1879" s="62">
        <v>487</v>
      </c>
      <c r="Z1879" s="109"/>
      <c r="AC1879" s="105" t="str">
        <f t="shared" si="71"/>
        <v/>
      </c>
    </row>
    <row r="1880" spans="24:29">
      <c r="X1880" s="57" t="s">
        <v>1590</v>
      </c>
      <c r="Y1880" s="62">
        <v>487</v>
      </c>
      <c r="Z1880" s="109"/>
      <c r="AC1880" s="105" t="str">
        <f t="shared" si="71"/>
        <v/>
      </c>
    </row>
    <row r="1881" spans="24:29">
      <c r="X1881" s="57" t="s">
        <v>5896</v>
      </c>
      <c r="Y1881" s="62">
        <v>487</v>
      </c>
      <c r="Z1881" s="109"/>
      <c r="AC1881" s="105" t="str">
        <f t="shared" si="71"/>
        <v/>
      </c>
    </row>
    <row r="1882" spans="24:29">
      <c r="X1882" s="57" t="s">
        <v>4805</v>
      </c>
      <c r="Y1882" s="62">
        <v>487</v>
      </c>
      <c r="Z1882" s="109"/>
      <c r="AC1882" s="105" t="str">
        <f t="shared" si="71"/>
        <v/>
      </c>
    </row>
    <row r="1883" spans="24:29">
      <c r="X1883" s="57" t="s">
        <v>1592</v>
      </c>
      <c r="Y1883" s="62">
        <v>487</v>
      </c>
      <c r="Z1883" s="109"/>
      <c r="AC1883" s="105" t="str">
        <f t="shared" si="71"/>
        <v/>
      </c>
    </row>
    <row r="1884" spans="24:29">
      <c r="X1884" s="57" t="s">
        <v>7820</v>
      </c>
      <c r="Y1884" s="62">
        <v>487</v>
      </c>
      <c r="Z1884" s="109"/>
      <c r="AC1884" s="105" t="str">
        <f t="shared" si="71"/>
        <v/>
      </c>
    </row>
    <row r="1885" spans="24:29">
      <c r="X1885" s="57" t="s">
        <v>641</v>
      </c>
      <c r="Y1885" s="62">
        <v>421</v>
      </c>
      <c r="Z1885" s="109"/>
      <c r="AC1885" s="105" t="str">
        <f t="shared" si="71"/>
        <v/>
      </c>
    </row>
    <row r="1886" spans="24:29">
      <c r="X1886" s="57" t="s">
        <v>642</v>
      </c>
      <c r="Y1886" s="62">
        <v>421</v>
      </c>
      <c r="Z1886" s="109"/>
      <c r="AC1886" s="105" t="str">
        <f t="shared" si="71"/>
        <v/>
      </c>
    </row>
    <row r="1887" spans="24:29">
      <c r="X1887" s="57" t="s">
        <v>5574</v>
      </c>
      <c r="Y1887" s="62">
        <v>421</v>
      </c>
      <c r="Z1887" s="109"/>
      <c r="AC1887" s="105" t="str">
        <f t="shared" si="71"/>
        <v/>
      </c>
    </row>
    <row r="1888" spans="24:29">
      <c r="X1888" s="57" t="s">
        <v>643</v>
      </c>
      <c r="Y1888" s="62">
        <v>421</v>
      </c>
      <c r="Z1888" s="109"/>
      <c r="AC1888" s="105" t="str">
        <f t="shared" si="71"/>
        <v/>
      </c>
    </row>
    <row r="1889" spans="24:29">
      <c r="X1889" s="57" t="s">
        <v>4806</v>
      </c>
      <c r="Y1889" s="62">
        <v>487</v>
      </c>
      <c r="Z1889" s="109"/>
      <c r="AC1889" s="105" t="str">
        <f t="shared" si="71"/>
        <v/>
      </c>
    </row>
    <row r="1890" spans="24:29">
      <c r="X1890" s="57" t="s">
        <v>1596</v>
      </c>
      <c r="Y1890" s="62">
        <v>487</v>
      </c>
      <c r="Z1890" s="109"/>
      <c r="AC1890" s="105" t="str">
        <f t="shared" si="71"/>
        <v/>
      </c>
    </row>
    <row r="1891" spans="24:29">
      <c r="X1891" s="57" t="s">
        <v>1597</v>
      </c>
      <c r="Y1891" s="62">
        <v>521</v>
      </c>
      <c r="Z1891" s="109"/>
      <c r="AC1891" s="105" t="str">
        <f t="shared" si="71"/>
        <v/>
      </c>
    </row>
    <row r="1892" spans="24:29">
      <c r="X1892" s="57" t="s">
        <v>1598</v>
      </c>
      <c r="Y1892" s="62">
        <v>521</v>
      </c>
      <c r="Z1892" s="109"/>
      <c r="AC1892" s="105" t="str">
        <f t="shared" si="71"/>
        <v/>
      </c>
    </row>
    <row r="1893" spans="24:29">
      <c r="X1893" s="57" t="s">
        <v>5897</v>
      </c>
      <c r="Y1893" s="62">
        <v>521</v>
      </c>
      <c r="Z1893" s="109"/>
      <c r="AC1893" s="105" t="str">
        <f t="shared" si="71"/>
        <v/>
      </c>
    </row>
    <row r="1894" spans="24:29">
      <c r="X1894" s="57" t="s">
        <v>4807</v>
      </c>
      <c r="Y1894" s="62">
        <v>521</v>
      </c>
      <c r="Z1894" s="109"/>
      <c r="AC1894" s="105" t="str">
        <f t="shared" si="71"/>
        <v/>
      </c>
    </row>
    <row r="1895" spans="24:29">
      <c r="X1895" s="57" t="s">
        <v>1600</v>
      </c>
      <c r="Y1895" s="62">
        <v>521</v>
      </c>
      <c r="Z1895" s="109"/>
      <c r="AC1895" s="105" t="str">
        <f t="shared" si="71"/>
        <v/>
      </c>
    </row>
    <row r="1896" spans="24:29">
      <c r="X1896" s="57" t="s">
        <v>7821</v>
      </c>
      <c r="Y1896" s="62">
        <v>521</v>
      </c>
      <c r="Z1896" s="109"/>
      <c r="AC1896" s="105" t="str">
        <f t="shared" si="71"/>
        <v/>
      </c>
    </row>
    <row r="1897" spans="24:29">
      <c r="X1897" s="57" t="s">
        <v>644</v>
      </c>
      <c r="Y1897" s="62">
        <v>450</v>
      </c>
      <c r="Z1897" s="109"/>
      <c r="AC1897" s="105" t="str">
        <f t="shared" si="71"/>
        <v/>
      </c>
    </row>
    <row r="1898" spans="24:29">
      <c r="X1898" s="57" t="s">
        <v>645</v>
      </c>
      <c r="Y1898" s="62">
        <v>450</v>
      </c>
      <c r="Z1898" s="109"/>
      <c r="AC1898" s="105" t="str">
        <f t="shared" si="71"/>
        <v/>
      </c>
    </row>
    <row r="1899" spans="24:29">
      <c r="X1899" s="57" t="s">
        <v>5575</v>
      </c>
      <c r="Y1899" s="62">
        <v>450</v>
      </c>
      <c r="Z1899" s="109"/>
      <c r="AC1899" s="105" t="str">
        <f t="shared" si="71"/>
        <v/>
      </c>
    </row>
    <row r="1900" spans="24:29">
      <c r="X1900" s="57" t="s">
        <v>646</v>
      </c>
      <c r="Y1900" s="62">
        <v>450</v>
      </c>
      <c r="Z1900" s="109"/>
      <c r="AC1900" s="105" t="str">
        <f t="shared" si="71"/>
        <v/>
      </c>
    </row>
    <row r="1901" spans="24:29">
      <c r="X1901" s="57" t="s">
        <v>4808</v>
      </c>
      <c r="Y1901" s="62">
        <v>521</v>
      </c>
      <c r="Z1901" s="109"/>
      <c r="AC1901" s="105" t="str">
        <f t="shared" si="71"/>
        <v/>
      </c>
    </row>
    <row r="1902" spans="24:29">
      <c r="X1902" s="57" t="s">
        <v>1604</v>
      </c>
      <c r="Y1902" s="62">
        <v>521</v>
      </c>
      <c r="Z1902" s="109"/>
      <c r="AC1902" s="105" t="str">
        <f t="shared" si="71"/>
        <v/>
      </c>
    </row>
    <row r="1903" spans="24:29">
      <c r="X1903" s="57" t="s">
        <v>1605</v>
      </c>
      <c r="Y1903" s="62">
        <v>617</v>
      </c>
      <c r="Z1903" s="109"/>
      <c r="AC1903" s="105" t="str">
        <f t="shared" si="71"/>
        <v/>
      </c>
    </row>
    <row r="1904" spans="24:29">
      <c r="X1904" s="57" t="s">
        <v>1606</v>
      </c>
      <c r="Y1904" s="62">
        <v>617</v>
      </c>
      <c r="Z1904" s="109"/>
      <c r="AC1904" s="105" t="str">
        <f t="shared" si="71"/>
        <v/>
      </c>
    </row>
    <row r="1905" spans="24:29">
      <c r="X1905" s="57" t="s">
        <v>5898</v>
      </c>
      <c r="Y1905" s="62">
        <v>617</v>
      </c>
      <c r="Z1905" s="109"/>
      <c r="AC1905" s="105" t="str">
        <f t="shared" si="71"/>
        <v/>
      </c>
    </row>
    <row r="1906" spans="24:29">
      <c r="X1906" s="57" t="s">
        <v>4809</v>
      </c>
      <c r="Y1906" s="62">
        <v>617</v>
      </c>
      <c r="Z1906" s="109"/>
      <c r="AC1906" s="105" t="str">
        <f t="shared" si="71"/>
        <v/>
      </c>
    </row>
    <row r="1907" spans="24:29">
      <c r="X1907" s="57" t="s">
        <v>1608</v>
      </c>
      <c r="Y1907" s="62">
        <v>617</v>
      </c>
      <c r="Z1907" s="109"/>
      <c r="AC1907" s="105" t="str">
        <f t="shared" si="71"/>
        <v/>
      </c>
    </row>
    <row r="1908" spans="24:29">
      <c r="X1908" s="57" t="s">
        <v>7822</v>
      </c>
      <c r="Y1908" s="62">
        <v>617</v>
      </c>
      <c r="Z1908" s="109"/>
      <c r="AC1908" s="105" t="str">
        <f t="shared" si="71"/>
        <v/>
      </c>
    </row>
    <row r="1909" spans="24:29">
      <c r="X1909" s="57" t="s">
        <v>647</v>
      </c>
      <c r="Y1909" s="62">
        <v>547</v>
      </c>
      <c r="Z1909" s="109"/>
      <c r="AC1909" s="105" t="str">
        <f t="shared" si="71"/>
        <v/>
      </c>
    </row>
    <row r="1910" spans="24:29">
      <c r="X1910" s="57" t="s">
        <v>648</v>
      </c>
      <c r="Y1910" s="62">
        <v>547</v>
      </c>
      <c r="Z1910" s="109"/>
      <c r="AC1910" s="105" t="str">
        <f t="shared" si="71"/>
        <v/>
      </c>
    </row>
    <row r="1911" spans="24:29">
      <c r="X1911" s="57" t="s">
        <v>5576</v>
      </c>
      <c r="Y1911" s="62">
        <v>547</v>
      </c>
      <c r="Z1911" s="109"/>
      <c r="AC1911" s="105" t="str">
        <f t="shared" si="71"/>
        <v/>
      </c>
    </row>
    <row r="1912" spans="24:29">
      <c r="X1912" s="57" t="s">
        <v>649</v>
      </c>
      <c r="Y1912" s="62">
        <v>547</v>
      </c>
      <c r="Z1912" s="109"/>
      <c r="AC1912" s="105" t="str">
        <f t="shared" si="71"/>
        <v/>
      </c>
    </row>
    <row r="1913" spans="24:29">
      <c r="X1913" s="57" t="s">
        <v>4810</v>
      </c>
      <c r="Y1913" s="62">
        <v>617</v>
      </c>
      <c r="Z1913" s="109"/>
      <c r="AC1913" s="105" t="str">
        <f t="shared" si="71"/>
        <v/>
      </c>
    </row>
    <row r="1914" spans="24:29">
      <c r="X1914" s="57" t="s">
        <v>1612</v>
      </c>
      <c r="Y1914" s="62">
        <v>617</v>
      </c>
      <c r="Z1914" s="109"/>
      <c r="AC1914" s="105" t="str">
        <f t="shared" si="71"/>
        <v/>
      </c>
    </row>
    <row r="1915" spans="24:29">
      <c r="X1915" s="57" t="s">
        <v>1613</v>
      </c>
      <c r="Y1915" s="62">
        <v>524</v>
      </c>
      <c r="Z1915" s="109"/>
      <c r="AC1915" s="105" t="str">
        <f t="shared" si="71"/>
        <v/>
      </c>
    </row>
    <row r="1916" spans="24:29">
      <c r="X1916" s="57" t="s">
        <v>1614</v>
      </c>
      <c r="Y1916" s="62">
        <v>524</v>
      </c>
      <c r="Z1916" s="109"/>
      <c r="AC1916" s="105" t="str">
        <f t="shared" si="71"/>
        <v/>
      </c>
    </row>
    <row r="1917" spans="24:29">
      <c r="X1917" s="57" t="s">
        <v>5899</v>
      </c>
      <c r="Y1917" s="62">
        <v>524</v>
      </c>
      <c r="Z1917" s="109"/>
      <c r="AC1917" s="105" t="str">
        <f t="shared" si="71"/>
        <v/>
      </c>
    </row>
    <row r="1918" spans="24:29">
      <c r="X1918" s="57" t="s">
        <v>4811</v>
      </c>
      <c r="Y1918" s="62">
        <v>524</v>
      </c>
      <c r="Z1918" s="109"/>
      <c r="AC1918" s="105" t="str">
        <f t="shared" si="71"/>
        <v/>
      </c>
    </row>
    <row r="1919" spans="24:29">
      <c r="X1919" s="57" t="s">
        <v>1616</v>
      </c>
      <c r="Y1919" s="62">
        <v>524</v>
      </c>
      <c r="Z1919" s="109"/>
      <c r="AC1919" s="105" t="str">
        <f t="shared" si="71"/>
        <v/>
      </c>
    </row>
    <row r="1920" spans="24:29">
      <c r="X1920" s="57" t="s">
        <v>7823</v>
      </c>
      <c r="Y1920" s="62">
        <v>524</v>
      </c>
      <c r="Z1920" s="109"/>
      <c r="AC1920" s="105" t="str">
        <f t="shared" si="71"/>
        <v/>
      </c>
    </row>
    <row r="1921" spans="24:29">
      <c r="X1921" s="57" t="s">
        <v>650</v>
      </c>
      <c r="Y1921" s="62">
        <v>467</v>
      </c>
      <c r="Z1921" s="109"/>
      <c r="AC1921" s="105" t="str">
        <f t="shared" si="71"/>
        <v/>
      </c>
    </row>
    <row r="1922" spans="24:29">
      <c r="X1922" s="57" t="s">
        <v>651</v>
      </c>
      <c r="Y1922" s="62">
        <v>467</v>
      </c>
      <c r="Z1922" s="109"/>
      <c r="AC1922" s="105" t="str">
        <f t="shared" si="71"/>
        <v/>
      </c>
    </row>
    <row r="1923" spans="24:29">
      <c r="X1923" s="57" t="s">
        <v>5577</v>
      </c>
      <c r="Y1923" s="62">
        <v>467</v>
      </c>
      <c r="Z1923" s="109"/>
      <c r="AC1923" s="105" t="str">
        <f t="shared" si="71"/>
        <v/>
      </c>
    </row>
    <row r="1924" spans="24:29">
      <c r="X1924" s="57" t="s">
        <v>652</v>
      </c>
      <c r="Y1924" s="62">
        <v>467</v>
      </c>
      <c r="Z1924" s="109"/>
      <c r="AC1924" s="105" t="str">
        <f t="shared" si="71"/>
        <v/>
      </c>
    </row>
    <row r="1925" spans="24:29">
      <c r="X1925" s="57" t="s">
        <v>4812</v>
      </c>
      <c r="Y1925" s="62">
        <v>524</v>
      </c>
      <c r="Z1925" s="109"/>
      <c r="AC1925" s="105" t="str">
        <f t="shared" si="71"/>
        <v/>
      </c>
    </row>
    <row r="1926" spans="24:29">
      <c r="X1926" s="57" t="s">
        <v>1620</v>
      </c>
      <c r="Y1926" s="62">
        <v>524</v>
      </c>
      <c r="Z1926" s="109"/>
      <c r="AC1926" s="105" t="str">
        <f t="shared" si="71"/>
        <v/>
      </c>
    </row>
    <row r="1927" spans="24:29">
      <c r="X1927" s="57" t="s">
        <v>1621</v>
      </c>
      <c r="Y1927" s="62">
        <v>563</v>
      </c>
      <c r="Z1927" s="109"/>
      <c r="AC1927" s="105" t="str">
        <f t="shared" si="71"/>
        <v/>
      </c>
    </row>
    <row r="1928" spans="24:29">
      <c r="X1928" s="57" t="s">
        <v>1622</v>
      </c>
      <c r="Y1928" s="62">
        <v>563</v>
      </c>
      <c r="Z1928" s="109"/>
      <c r="AC1928" s="105" t="str">
        <f t="shared" si="71"/>
        <v/>
      </c>
    </row>
    <row r="1929" spans="24:29">
      <c r="X1929" s="57" t="s">
        <v>5900</v>
      </c>
      <c r="Y1929" s="62">
        <v>563</v>
      </c>
      <c r="Z1929" s="109"/>
      <c r="AC1929" s="105" t="str">
        <f t="shared" si="71"/>
        <v/>
      </c>
    </row>
    <row r="1930" spans="24:29">
      <c r="X1930" s="57" t="s">
        <v>4813</v>
      </c>
      <c r="Y1930" s="62">
        <v>563</v>
      </c>
      <c r="Z1930" s="109"/>
      <c r="AC1930" s="105" t="str">
        <f t="shared" si="71"/>
        <v/>
      </c>
    </row>
    <row r="1931" spans="24:29">
      <c r="X1931" s="57" t="s">
        <v>1624</v>
      </c>
      <c r="Y1931" s="62">
        <v>563</v>
      </c>
      <c r="Z1931" s="109"/>
      <c r="AC1931" s="105" t="str">
        <f t="shared" si="71"/>
        <v/>
      </c>
    </row>
    <row r="1932" spans="24:29">
      <c r="X1932" s="57" t="s">
        <v>7824</v>
      </c>
      <c r="Y1932" s="62">
        <v>563</v>
      </c>
      <c r="Z1932" s="109"/>
      <c r="AC1932" s="105" t="str">
        <f t="shared" si="71"/>
        <v/>
      </c>
    </row>
    <row r="1933" spans="24:29">
      <c r="X1933" s="57" t="s">
        <v>653</v>
      </c>
      <c r="Y1933" s="62">
        <v>510</v>
      </c>
      <c r="Z1933" s="109"/>
      <c r="AC1933" s="105" t="str">
        <f t="shared" si="71"/>
        <v/>
      </c>
    </row>
    <row r="1934" spans="24:29">
      <c r="X1934" s="57" t="s">
        <v>654</v>
      </c>
      <c r="Y1934" s="62">
        <v>510</v>
      </c>
      <c r="Z1934" s="109"/>
      <c r="AC1934" s="105" t="str">
        <f t="shared" si="71"/>
        <v/>
      </c>
    </row>
    <row r="1935" spans="24:29">
      <c r="X1935" s="57" t="s">
        <v>5578</v>
      </c>
      <c r="Y1935" s="62">
        <v>510</v>
      </c>
      <c r="Z1935" s="109"/>
      <c r="AC1935" s="105" t="str">
        <f t="shared" si="71"/>
        <v/>
      </c>
    </row>
    <row r="1936" spans="24:29">
      <c r="X1936" s="57" t="s">
        <v>655</v>
      </c>
      <c r="Y1936" s="62">
        <v>510</v>
      </c>
      <c r="Z1936" s="109"/>
      <c r="AC1936" s="105" t="str">
        <f t="shared" si="71"/>
        <v/>
      </c>
    </row>
    <row r="1937" spans="24:29">
      <c r="X1937" s="57" t="s">
        <v>4814</v>
      </c>
      <c r="Y1937" s="62">
        <v>563</v>
      </c>
      <c r="Z1937" s="109"/>
      <c r="AC1937" s="105" t="str">
        <f t="shared" si="71"/>
        <v/>
      </c>
    </row>
    <row r="1938" spans="24:29">
      <c r="X1938" s="57" t="s">
        <v>1628</v>
      </c>
      <c r="Y1938" s="62">
        <v>563</v>
      </c>
      <c r="Z1938" s="109"/>
      <c r="AC1938" s="105" t="str">
        <f t="shared" si="71"/>
        <v/>
      </c>
    </row>
    <row r="1939" spans="24:29">
      <c r="X1939" s="57" t="s">
        <v>1629</v>
      </c>
      <c r="Y1939" s="62">
        <v>667</v>
      </c>
      <c r="Z1939" s="109"/>
      <c r="AC1939" s="105" t="str">
        <f t="shared" ref="AC1939:AC2002" si="72">IFERROR(VLOOKUP(AB1939,Z:AA,2,FALSE),"")</f>
        <v/>
      </c>
    </row>
    <row r="1940" spans="24:29">
      <c r="X1940" s="57" t="s">
        <v>1630</v>
      </c>
      <c r="Y1940" s="62">
        <v>667</v>
      </c>
      <c r="Z1940" s="109"/>
      <c r="AC1940" s="105" t="str">
        <f t="shared" si="72"/>
        <v/>
      </c>
    </row>
    <row r="1941" spans="24:29">
      <c r="X1941" s="57" t="s">
        <v>5901</v>
      </c>
      <c r="Y1941" s="62">
        <v>667</v>
      </c>
      <c r="Z1941" s="109"/>
      <c r="AC1941" s="105" t="str">
        <f t="shared" si="72"/>
        <v/>
      </c>
    </row>
    <row r="1942" spans="24:29">
      <c r="X1942" s="57" t="s">
        <v>4815</v>
      </c>
      <c r="Y1942" s="62">
        <v>667</v>
      </c>
      <c r="Z1942" s="109"/>
      <c r="AC1942" s="105" t="str">
        <f t="shared" si="72"/>
        <v/>
      </c>
    </row>
    <row r="1943" spans="24:29">
      <c r="X1943" s="57" t="s">
        <v>1632</v>
      </c>
      <c r="Y1943" s="62">
        <v>667</v>
      </c>
      <c r="Z1943" s="109"/>
      <c r="AC1943" s="105" t="str">
        <f t="shared" si="72"/>
        <v/>
      </c>
    </row>
    <row r="1944" spans="24:29">
      <c r="X1944" s="57" t="s">
        <v>7825</v>
      </c>
      <c r="Y1944" s="62">
        <v>667</v>
      </c>
      <c r="Z1944" s="109"/>
      <c r="AC1944" s="105" t="str">
        <f t="shared" si="72"/>
        <v/>
      </c>
    </row>
    <row r="1945" spans="24:29">
      <c r="X1945" s="57" t="s">
        <v>656</v>
      </c>
      <c r="Y1945" s="62">
        <v>590</v>
      </c>
      <c r="Z1945" s="109"/>
      <c r="AC1945" s="105" t="str">
        <f t="shared" si="72"/>
        <v/>
      </c>
    </row>
    <row r="1946" spans="24:29">
      <c r="X1946" s="57" t="s">
        <v>657</v>
      </c>
      <c r="Y1946" s="62">
        <v>590</v>
      </c>
      <c r="Z1946" s="109"/>
      <c r="AC1946" s="105" t="str">
        <f t="shared" si="72"/>
        <v/>
      </c>
    </row>
    <row r="1947" spans="24:29">
      <c r="X1947" s="57" t="s">
        <v>5579</v>
      </c>
      <c r="Y1947" s="62">
        <v>590</v>
      </c>
      <c r="Z1947" s="109"/>
      <c r="AC1947" s="105" t="str">
        <f t="shared" si="72"/>
        <v/>
      </c>
    </row>
    <row r="1948" spans="24:29">
      <c r="X1948" s="57" t="s">
        <v>658</v>
      </c>
      <c r="Y1948" s="62">
        <v>590</v>
      </c>
      <c r="Z1948" s="109"/>
      <c r="AC1948" s="105" t="str">
        <f t="shared" si="72"/>
        <v/>
      </c>
    </row>
    <row r="1949" spans="24:29">
      <c r="X1949" s="57" t="s">
        <v>4816</v>
      </c>
      <c r="Y1949" s="62">
        <v>667</v>
      </c>
      <c r="Z1949" s="109"/>
      <c r="AC1949" s="105" t="str">
        <f t="shared" si="72"/>
        <v/>
      </c>
    </row>
    <row r="1950" spans="24:29">
      <c r="X1950" s="57" t="s">
        <v>1636</v>
      </c>
      <c r="Y1950" s="62">
        <v>667</v>
      </c>
      <c r="Z1950" s="109"/>
      <c r="AC1950" s="105" t="str">
        <f t="shared" si="72"/>
        <v/>
      </c>
    </row>
    <row r="1951" spans="24:29">
      <c r="X1951" s="57" t="s">
        <v>1637</v>
      </c>
      <c r="Y1951" s="62">
        <v>317</v>
      </c>
      <c r="Z1951" s="109"/>
      <c r="AC1951" s="105" t="str">
        <f t="shared" si="72"/>
        <v/>
      </c>
    </row>
    <row r="1952" spans="24:29">
      <c r="X1952" s="57" t="s">
        <v>1638</v>
      </c>
      <c r="Y1952" s="62">
        <v>317</v>
      </c>
      <c r="Z1952" s="109"/>
      <c r="AC1952" s="105" t="str">
        <f t="shared" si="72"/>
        <v/>
      </c>
    </row>
    <row r="1953" spans="24:29">
      <c r="X1953" s="57" t="s">
        <v>5902</v>
      </c>
      <c r="Y1953" s="62">
        <v>317</v>
      </c>
      <c r="Z1953" s="109"/>
      <c r="AC1953" s="105" t="str">
        <f t="shared" si="72"/>
        <v/>
      </c>
    </row>
    <row r="1954" spans="24:29">
      <c r="X1954" s="57" t="s">
        <v>4817</v>
      </c>
      <c r="Y1954" s="62">
        <v>317</v>
      </c>
      <c r="Z1954" s="109"/>
      <c r="AC1954" s="105" t="str">
        <f t="shared" si="72"/>
        <v/>
      </c>
    </row>
    <row r="1955" spans="24:29">
      <c r="X1955" s="57" t="s">
        <v>1640</v>
      </c>
      <c r="Y1955" s="62">
        <v>317</v>
      </c>
      <c r="Z1955" s="109"/>
      <c r="AC1955" s="105" t="str">
        <f t="shared" si="72"/>
        <v/>
      </c>
    </row>
    <row r="1956" spans="24:29">
      <c r="X1956" s="57" t="s">
        <v>7826</v>
      </c>
      <c r="Y1956" s="62">
        <v>317</v>
      </c>
      <c r="Z1956" s="109"/>
      <c r="AC1956" s="105" t="str">
        <f t="shared" si="72"/>
        <v/>
      </c>
    </row>
    <row r="1957" spans="24:29">
      <c r="X1957" s="57" t="s">
        <v>659</v>
      </c>
      <c r="Y1957" s="62">
        <v>270</v>
      </c>
      <c r="Z1957" s="109"/>
      <c r="AC1957" s="105" t="str">
        <f t="shared" si="72"/>
        <v/>
      </c>
    </row>
    <row r="1958" spans="24:29">
      <c r="X1958" s="57" t="s">
        <v>660</v>
      </c>
      <c r="Y1958" s="62">
        <v>270</v>
      </c>
      <c r="Z1958" s="109"/>
      <c r="AC1958" s="105" t="str">
        <f t="shared" si="72"/>
        <v/>
      </c>
    </row>
    <row r="1959" spans="24:29">
      <c r="X1959" s="57" t="s">
        <v>5580</v>
      </c>
      <c r="Y1959" s="62">
        <v>270</v>
      </c>
      <c r="Z1959" s="109"/>
      <c r="AC1959" s="105" t="str">
        <f t="shared" si="72"/>
        <v/>
      </c>
    </row>
    <row r="1960" spans="24:29">
      <c r="X1960" s="57" t="s">
        <v>661</v>
      </c>
      <c r="Y1960" s="62">
        <v>270</v>
      </c>
      <c r="Z1960" s="109"/>
      <c r="AC1960" s="105" t="str">
        <f t="shared" si="72"/>
        <v/>
      </c>
    </row>
    <row r="1961" spans="24:29">
      <c r="X1961" s="57" t="s">
        <v>4818</v>
      </c>
      <c r="Y1961" s="62">
        <v>317</v>
      </c>
      <c r="Z1961" s="109"/>
      <c r="AC1961" s="105" t="str">
        <f t="shared" si="72"/>
        <v/>
      </c>
    </row>
    <row r="1962" spans="24:29">
      <c r="X1962" s="57" t="s">
        <v>1644</v>
      </c>
      <c r="Y1962" s="62">
        <v>317</v>
      </c>
      <c r="Z1962" s="109"/>
      <c r="AC1962" s="105" t="str">
        <f t="shared" si="72"/>
        <v/>
      </c>
    </row>
    <row r="1963" spans="24:29">
      <c r="X1963" s="57" t="s">
        <v>1645</v>
      </c>
      <c r="Y1963" s="62">
        <v>341</v>
      </c>
      <c r="Z1963" s="109"/>
      <c r="AC1963" s="105" t="str">
        <f t="shared" si="72"/>
        <v/>
      </c>
    </row>
    <row r="1964" spans="24:29">
      <c r="X1964" s="57" t="s">
        <v>1646</v>
      </c>
      <c r="Y1964" s="62">
        <v>341</v>
      </c>
      <c r="Z1964" s="109"/>
      <c r="AC1964" s="105" t="str">
        <f t="shared" si="72"/>
        <v/>
      </c>
    </row>
    <row r="1965" spans="24:29">
      <c r="X1965" s="57" t="s">
        <v>5903</v>
      </c>
      <c r="Y1965" s="62">
        <v>341</v>
      </c>
      <c r="Z1965" s="109"/>
      <c r="AC1965" s="105" t="str">
        <f t="shared" si="72"/>
        <v/>
      </c>
    </row>
    <row r="1966" spans="24:29">
      <c r="X1966" s="57" t="s">
        <v>4819</v>
      </c>
      <c r="Y1966" s="62">
        <v>341</v>
      </c>
      <c r="Z1966" s="109"/>
      <c r="AC1966" s="105" t="str">
        <f t="shared" si="72"/>
        <v/>
      </c>
    </row>
    <row r="1967" spans="24:29">
      <c r="X1967" s="57" t="s">
        <v>1648</v>
      </c>
      <c r="Y1967" s="62">
        <v>341</v>
      </c>
      <c r="Z1967" s="109"/>
      <c r="AC1967" s="105" t="str">
        <f t="shared" si="72"/>
        <v/>
      </c>
    </row>
    <row r="1968" spans="24:29">
      <c r="X1968" s="57" t="s">
        <v>7827</v>
      </c>
      <c r="Y1968" s="62">
        <v>341</v>
      </c>
      <c r="Z1968" s="109"/>
      <c r="AC1968" s="105" t="str">
        <f t="shared" si="72"/>
        <v/>
      </c>
    </row>
    <row r="1969" spans="24:29">
      <c r="X1969" s="57" t="s">
        <v>662</v>
      </c>
      <c r="Y1969" s="62">
        <v>284</v>
      </c>
      <c r="Z1969" s="109"/>
      <c r="AC1969" s="105" t="str">
        <f t="shared" si="72"/>
        <v/>
      </c>
    </row>
    <row r="1970" spans="24:29">
      <c r="X1970" s="57" t="s">
        <v>663</v>
      </c>
      <c r="Y1970" s="62">
        <v>284</v>
      </c>
      <c r="Z1970" s="109"/>
      <c r="AC1970" s="105" t="str">
        <f t="shared" si="72"/>
        <v/>
      </c>
    </row>
    <row r="1971" spans="24:29">
      <c r="X1971" s="57" t="s">
        <v>5581</v>
      </c>
      <c r="Y1971" s="62">
        <v>284</v>
      </c>
      <c r="Z1971" s="109"/>
      <c r="AC1971" s="105" t="str">
        <f t="shared" si="72"/>
        <v/>
      </c>
    </row>
    <row r="1972" spans="24:29">
      <c r="X1972" s="57" t="s">
        <v>664</v>
      </c>
      <c r="Y1972" s="62">
        <v>284</v>
      </c>
      <c r="Z1972" s="109"/>
      <c r="AC1972" s="105" t="str">
        <f t="shared" si="72"/>
        <v/>
      </c>
    </row>
    <row r="1973" spans="24:29">
      <c r="X1973" s="57" t="s">
        <v>4820</v>
      </c>
      <c r="Y1973" s="62">
        <v>341</v>
      </c>
      <c r="Z1973" s="109"/>
      <c r="AC1973" s="105" t="str">
        <f t="shared" si="72"/>
        <v/>
      </c>
    </row>
    <row r="1974" spans="24:29">
      <c r="X1974" s="57" t="s">
        <v>1652</v>
      </c>
      <c r="Y1974" s="62">
        <v>341</v>
      </c>
      <c r="Z1974" s="109"/>
      <c r="AC1974" s="105" t="str">
        <f t="shared" si="72"/>
        <v/>
      </c>
    </row>
    <row r="1975" spans="24:29">
      <c r="X1975" s="57" t="s">
        <v>1653</v>
      </c>
      <c r="Y1975" s="62">
        <v>358</v>
      </c>
      <c r="Z1975" s="109"/>
      <c r="AC1975" s="105" t="str">
        <f t="shared" si="72"/>
        <v/>
      </c>
    </row>
    <row r="1976" spans="24:29">
      <c r="X1976" s="57" t="s">
        <v>1654</v>
      </c>
      <c r="Y1976" s="62">
        <v>358</v>
      </c>
      <c r="Z1976" s="109"/>
      <c r="AC1976" s="105" t="str">
        <f t="shared" si="72"/>
        <v/>
      </c>
    </row>
    <row r="1977" spans="24:29">
      <c r="X1977" s="57" t="s">
        <v>5904</v>
      </c>
      <c r="Y1977" s="62">
        <v>358</v>
      </c>
      <c r="Z1977" s="109"/>
      <c r="AC1977" s="105" t="str">
        <f t="shared" si="72"/>
        <v/>
      </c>
    </row>
    <row r="1978" spans="24:29">
      <c r="X1978" s="57" t="s">
        <v>4821</v>
      </c>
      <c r="Y1978" s="62">
        <v>358</v>
      </c>
      <c r="Z1978" s="109"/>
      <c r="AC1978" s="105" t="str">
        <f t="shared" si="72"/>
        <v/>
      </c>
    </row>
    <row r="1979" spans="24:29">
      <c r="X1979" s="57" t="s">
        <v>1656</v>
      </c>
      <c r="Y1979" s="62">
        <v>358</v>
      </c>
      <c r="Z1979" s="109"/>
      <c r="AC1979" s="105" t="str">
        <f t="shared" si="72"/>
        <v/>
      </c>
    </row>
    <row r="1980" spans="24:29">
      <c r="X1980" s="57" t="s">
        <v>7828</v>
      </c>
      <c r="Y1980" s="62">
        <v>358</v>
      </c>
      <c r="Z1980" s="109"/>
      <c r="AC1980" s="105" t="str">
        <f t="shared" si="72"/>
        <v/>
      </c>
    </row>
    <row r="1981" spans="24:29">
      <c r="X1981" s="57" t="s">
        <v>665</v>
      </c>
      <c r="Y1981" s="62">
        <v>305</v>
      </c>
      <c r="Z1981" s="109"/>
      <c r="AC1981" s="105" t="str">
        <f t="shared" si="72"/>
        <v/>
      </c>
    </row>
    <row r="1982" spans="24:29">
      <c r="X1982" s="57" t="s">
        <v>666</v>
      </c>
      <c r="Y1982" s="62">
        <v>305</v>
      </c>
      <c r="Z1982" s="109"/>
      <c r="AC1982" s="105" t="str">
        <f t="shared" si="72"/>
        <v/>
      </c>
    </row>
    <row r="1983" spans="24:29">
      <c r="X1983" s="57" t="s">
        <v>5582</v>
      </c>
      <c r="Y1983" s="62">
        <v>305</v>
      </c>
      <c r="Z1983" s="109"/>
      <c r="AC1983" s="105" t="str">
        <f t="shared" si="72"/>
        <v/>
      </c>
    </row>
    <row r="1984" spans="24:29">
      <c r="X1984" s="57" t="s">
        <v>667</v>
      </c>
      <c r="Y1984" s="62">
        <v>305</v>
      </c>
      <c r="Z1984" s="109"/>
      <c r="AC1984" s="105" t="str">
        <f t="shared" si="72"/>
        <v/>
      </c>
    </row>
    <row r="1985" spans="24:29">
      <c r="X1985" s="57" t="s">
        <v>4822</v>
      </c>
      <c r="Y1985" s="62">
        <v>358</v>
      </c>
      <c r="Z1985" s="109"/>
      <c r="AC1985" s="105" t="str">
        <f t="shared" si="72"/>
        <v/>
      </c>
    </row>
    <row r="1986" spans="24:29">
      <c r="X1986" s="57" t="s">
        <v>1660</v>
      </c>
      <c r="Y1986" s="62">
        <v>358</v>
      </c>
      <c r="Z1986" s="109"/>
      <c r="AC1986" s="105" t="str">
        <f t="shared" si="72"/>
        <v/>
      </c>
    </row>
    <row r="1987" spans="24:29">
      <c r="X1987" s="57" t="s">
        <v>1661</v>
      </c>
      <c r="Y1987" s="62">
        <v>459</v>
      </c>
      <c r="Z1987" s="109"/>
      <c r="AC1987" s="105" t="str">
        <f t="shared" si="72"/>
        <v/>
      </c>
    </row>
    <row r="1988" spans="24:29">
      <c r="X1988" s="57" t="s">
        <v>1662</v>
      </c>
      <c r="Y1988" s="62">
        <v>459</v>
      </c>
      <c r="Z1988" s="109"/>
      <c r="AC1988" s="105" t="str">
        <f t="shared" si="72"/>
        <v/>
      </c>
    </row>
    <row r="1989" spans="24:29">
      <c r="X1989" s="57" t="s">
        <v>5905</v>
      </c>
      <c r="Y1989" s="62">
        <v>459</v>
      </c>
      <c r="Z1989" s="109"/>
      <c r="AC1989" s="105" t="str">
        <f t="shared" si="72"/>
        <v/>
      </c>
    </row>
    <row r="1990" spans="24:29">
      <c r="X1990" s="57" t="s">
        <v>4823</v>
      </c>
      <c r="Y1990" s="62">
        <v>459</v>
      </c>
      <c r="Z1990" s="109"/>
      <c r="AC1990" s="105" t="str">
        <f t="shared" si="72"/>
        <v/>
      </c>
    </row>
    <row r="1991" spans="24:29">
      <c r="X1991" s="57" t="s">
        <v>1664</v>
      </c>
      <c r="Y1991" s="62">
        <v>459</v>
      </c>
      <c r="Z1991" s="109"/>
      <c r="AC1991" s="105" t="str">
        <f t="shared" si="72"/>
        <v/>
      </c>
    </row>
    <row r="1992" spans="24:29">
      <c r="X1992" s="57" t="s">
        <v>7829</v>
      </c>
      <c r="Y1992" s="62">
        <v>459</v>
      </c>
      <c r="Z1992" s="109"/>
      <c r="AC1992" s="105" t="str">
        <f t="shared" si="72"/>
        <v/>
      </c>
    </row>
    <row r="1993" spans="24:29">
      <c r="X1993" s="57" t="s">
        <v>668</v>
      </c>
      <c r="Y1993" s="62">
        <v>405</v>
      </c>
      <c r="Z1993" s="109"/>
      <c r="AC1993" s="105" t="str">
        <f t="shared" si="72"/>
        <v/>
      </c>
    </row>
    <row r="1994" spans="24:29">
      <c r="X1994" s="57" t="s">
        <v>669</v>
      </c>
      <c r="Y1994" s="62">
        <v>405</v>
      </c>
      <c r="Z1994" s="109"/>
      <c r="AC1994" s="105" t="str">
        <f t="shared" si="72"/>
        <v/>
      </c>
    </row>
    <row r="1995" spans="24:29">
      <c r="X1995" s="57" t="s">
        <v>5583</v>
      </c>
      <c r="Y1995" s="62">
        <v>405</v>
      </c>
      <c r="Z1995" s="109"/>
      <c r="AC1995" s="105" t="str">
        <f t="shared" si="72"/>
        <v/>
      </c>
    </row>
    <row r="1996" spans="24:29">
      <c r="X1996" s="57" t="s">
        <v>670</v>
      </c>
      <c r="Y1996" s="62">
        <v>405</v>
      </c>
      <c r="Z1996" s="109"/>
      <c r="AC1996" s="105" t="str">
        <f t="shared" si="72"/>
        <v/>
      </c>
    </row>
    <row r="1997" spans="24:29">
      <c r="X1997" s="57" t="s">
        <v>4824</v>
      </c>
      <c r="Y1997" s="62">
        <v>459</v>
      </c>
      <c r="Z1997" s="109"/>
      <c r="AC1997" s="105" t="str">
        <f t="shared" si="72"/>
        <v/>
      </c>
    </row>
    <row r="1998" spans="24:29">
      <c r="X1998" s="57" t="s">
        <v>1668</v>
      </c>
      <c r="Y1998" s="62">
        <v>459</v>
      </c>
      <c r="Z1998" s="109"/>
      <c r="AC1998" s="105" t="str">
        <f t="shared" si="72"/>
        <v/>
      </c>
    </row>
    <row r="1999" spans="24:29">
      <c r="X1999" s="57" t="s">
        <v>1669</v>
      </c>
      <c r="Y1999" s="62">
        <v>556</v>
      </c>
      <c r="Z1999" s="109"/>
      <c r="AC1999" s="105" t="str">
        <f t="shared" si="72"/>
        <v/>
      </c>
    </row>
    <row r="2000" spans="24:29">
      <c r="X2000" s="57" t="s">
        <v>1670</v>
      </c>
      <c r="Y2000" s="62">
        <v>556</v>
      </c>
      <c r="Z2000" s="109"/>
      <c r="AC2000" s="105" t="str">
        <f t="shared" si="72"/>
        <v/>
      </c>
    </row>
    <row r="2001" spans="24:29">
      <c r="X2001" s="57" t="s">
        <v>5906</v>
      </c>
      <c r="Y2001" s="62">
        <v>556</v>
      </c>
      <c r="Z2001" s="109"/>
      <c r="AC2001" s="105" t="str">
        <f t="shared" si="72"/>
        <v/>
      </c>
    </row>
    <row r="2002" spans="24:29">
      <c r="X2002" s="57" t="s">
        <v>4825</v>
      </c>
      <c r="Y2002" s="62">
        <v>556</v>
      </c>
      <c r="Z2002" s="109"/>
      <c r="AC2002" s="105" t="str">
        <f t="shared" si="72"/>
        <v/>
      </c>
    </row>
    <row r="2003" spans="24:29">
      <c r="X2003" s="57" t="s">
        <v>1672</v>
      </c>
      <c r="Y2003" s="62">
        <v>556</v>
      </c>
      <c r="Z2003" s="109"/>
      <c r="AC2003" s="105" t="str">
        <f t="shared" ref="AC2003:AC2066" si="73">IFERROR(VLOOKUP(AB2003,Z:AA,2,FALSE),"")</f>
        <v/>
      </c>
    </row>
    <row r="2004" spans="24:29">
      <c r="X2004" s="57" t="s">
        <v>7830</v>
      </c>
      <c r="Y2004" s="62">
        <v>556</v>
      </c>
      <c r="Z2004" s="109"/>
      <c r="AC2004" s="105" t="str">
        <f t="shared" si="73"/>
        <v/>
      </c>
    </row>
    <row r="2005" spans="24:29">
      <c r="X2005" s="57" t="s">
        <v>671</v>
      </c>
      <c r="Y2005" s="62">
        <v>489</v>
      </c>
      <c r="Z2005" s="109"/>
      <c r="AC2005" s="105" t="str">
        <f t="shared" si="73"/>
        <v/>
      </c>
    </row>
    <row r="2006" spans="24:29">
      <c r="X2006" s="57" t="s">
        <v>672</v>
      </c>
      <c r="Y2006" s="62">
        <v>489</v>
      </c>
      <c r="Z2006" s="109"/>
      <c r="AC2006" s="105" t="str">
        <f t="shared" si="73"/>
        <v/>
      </c>
    </row>
    <row r="2007" spans="24:29">
      <c r="X2007" s="57" t="s">
        <v>5584</v>
      </c>
      <c r="Y2007" s="62">
        <v>489</v>
      </c>
      <c r="Z2007" s="109"/>
      <c r="AC2007" s="105" t="str">
        <f t="shared" si="73"/>
        <v/>
      </c>
    </row>
    <row r="2008" spans="24:29">
      <c r="X2008" s="57" t="s">
        <v>673</v>
      </c>
      <c r="Y2008" s="62">
        <v>489</v>
      </c>
      <c r="Z2008" s="109"/>
      <c r="AC2008" s="105" t="str">
        <f t="shared" si="73"/>
        <v/>
      </c>
    </row>
    <row r="2009" spans="24:29">
      <c r="X2009" s="57" t="s">
        <v>1677</v>
      </c>
      <c r="Y2009" s="62">
        <v>591</v>
      </c>
      <c r="Z2009" s="109"/>
      <c r="AC2009" s="105" t="str">
        <f t="shared" si="73"/>
        <v/>
      </c>
    </row>
    <row r="2010" spans="24:29">
      <c r="X2010" s="57" t="s">
        <v>1678</v>
      </c>
      <c r="Y2010" s="62">
        <v>591</v>
      </c>
      <c r="Z2010" s="109"/>
      <c r="AC2010" s="105" t="str">
        <f t="shared" si="73"/>
        <v/>
      </c>
    </row>
    <row r="2011" spans="24:29">
      <c r="X2011" s="57" t="s">
        <v>5907</v>
      </c>
      <c r="Y2011" s="62">
        <v>591</v>
      </c>
      <c r="Z2011" s="109"/>
      <c r="AC2011" s="105" t="str">
        <f t="shared" si="73"/>
        <v/>
      </c>
    </row>
    <row r="2012" spans="24:29">
      <c r="X2012" s="57" t="s">
        <v>4827</v>
      </c>
      <c r="Y2012" s="62">
        <v>591</v>
      </c>
      <c r="Z2012" s="109"/>
      <c r="AC2012" s="105" t="str">
        <f t="shared" si="73"/>
        <v/>
      </c>
    </row>
    <row r="2013" spans="24:29">
      <c r="X2013" s="57" t="s">
        <v>1680</v>
      </c>
      <c r="Y2013" s="62">
        <v>591</v>
      </c>
      <c r="Z2013" s="109"/>
      <c r="AC2013" s="105" t="str">
        <f t="shared" si="73"/>
        <v/>
      </c>
    </row>
    <row r="2014" spans="24:29">
      <c r="X2014" s="57" t="s">
        <v>7831</v>
      </c>
      <c r="Y2014" s="62">
        <v>591</v>
      </c>
      <c r="Z2014" s="109"/>
      <c r="AC2014" s="105" t="str">
        <f t="shared" si="73"/>
        <v/>
      </c>
    </row>
    <row r="2015" spans="24:29">
      <c r="X2015" s="57" t="s">
        <v>4828</v>
      </c>
      <c r="Y2015" s="62">
        <v>591</v>
      </c>
      <c r="Z2015" s="109"/>
      <c r="AC2015" s="105" t="str">
        <f t="shared" si="73"/>
        <v/>
      </c>
    </row>
    <row r="2016" spans="24:29">
      <c r="X2016" s="57" t="s">
        <v>1684</v>
      </c>
      <c r="Y2016" s="62">
        <v>591</v>
      </c>
      <c r="Z2016" s="109"/>
      <c r="AC2016" s="105" t="str">
        <f t="shared" si="73"/>
        <v/>
      </c>
    </row>
    <row r="2017" spans="24:29">
      <c r="X2017" s="57" t="s">
        <v>4826</v>
      </c>
      <c r="Y2017" s="62">
        <v>556</v>
      </c>
      <c r="Z2017" s="109"/>
      <c r="AC2017" s="105" t="str">
        <f t="shared" si="73"/>
        <v/>
      </c>
    </row>
    <row r="2018" spans="24:29">
      <c r="X2018" s="57" t="s">
        <v>1676</v>
      </c>
      <c r="Y2018" s="62">
        <v>556</v>
      </c>
      <c r="Z2018" s="109"/>
      <c r="AC2018" s="105" t="str">
        <f t="shared" si="73"/>
        <v/>
      </c>
    </row>
    <row r="2019" spans="24:29">
      <c r="X2019" s="57" t="s">
        <v>1685</v>
      </c>
      <c r="Y2019" s="62">
        <v>609</v>
      </c>
      <c r="Z2019" s="109"/>
      <c r="AC2019" s="105" t="str">
        <f t="shared" si="73"/>
        <v/>
      </c>
    </row>
    <row r="2020" spans="24:29">
      <c r="X2020" s="57" t="s">
        <v>1686</v>
      </c>
      <c r="Y2020" s="62">
        <v>609</v>
      </c>
      <c r="Z2020" s="109"/>
      <c r="AC2020" s="105" t="str">
        <f t="shared" si="73"/>
        <v/>
      </c>
    </row>
    <row r="2021" spans="24:29">
      <c r="X2021" s="57" t="s">
        <v>5908</v>
      </c>
      <c r="Y2021" s="62">
        <v>609</v>
      </c>
      <c r="Z2021" s="109"/>
      <c r="AC2021" s="105" t="str">
        <f t="shared" si="73"/>
        <v/>
      </c>
    </row>
    <row r="2022" spans="24:29">
      <c r="X2022" s="57" t="s">
        <v>4829</v>
      </c>
      <c r="Y2022" s="62">
        <v>609</v>
      </c>
      <c r="Z2022" s="109"/>
      <c r="AC2022" s="105" t="str">
        <f t="shared" si="73"/>
        <v/>
      </c>
    </row>
    <row r="2023" spans="24:29">
      <c r="X2023" s="57" t="s">
        <v>1688</v>
      </c>
      <c r="Y2023" s="62">
        <v>609</v>
      </c>
      <c r="Z2023" s="109"/>
      <c r="AC2023" s="105" t="str">
        <f t="shared" si="73"/>
        <v/>
      </c>
    </row>
    <row r="2024" spans="24:29">
      <c r="X2024" s="57" t="s">
        <v>7832</v>
      </c>
      <c r="Y2024" s="62">
        <v>609</v>
      </c>
      <c r="Z2024" s="109"/>
      <c r="AC2024" s="105" t="str">
        <f t="shared" si="73"/>
        <v/>
      </c>
    </row>
    <row r="2025" spans="24:29">
      <c r="X2025" s="57" t="s">
        <v>674</v>
      </c>
      <c r="Y2025" s="62">
        <v>548</v>
      </c>
      <c r="Z2025" s="109"/>
      <c r="AC2025" s="105" t="str">
        <f t="shared" si="73"/>
        <v/>
      </c>
    </row>
    <row r="2026" spans="24:29">
      <c r="X2026" s="57" t="s">
        <v>675</v>
      </c>
      <c r="Y2026" s="62">
        <v>548</v>
      </c>
      <c r="Z2026" s="109"/>
      <c r="AC2026" s="105" t="str">
        <f t="shared" si="73"/>
        <v/>
      </c>
    </row>
    <row r="2027" spans="24:29">
      <c r="X2027" s="57" t="s">
        <v>5585</v>
      </c>
      <c r="Y2027" s="62">
        <v>548</v>
      </c>
      <c r="Z2027" s="109"/>
      <c r="AC2027" s="105" t="str">
        <f t="shared" si="73"/>
        <v/>
      </c>
    </row>
    <row r="2028" spans="24:29">
      <c r="X2028" s="57" t="s">
        <v>676</v>
      </c>
      <c r="Y2028" s="62">
        <v>548</v>
      </c>
      <c r="Z2028" s="109"/>
      <c r="AC2028" s="105" t="str">
        <f t="shared" si="73"/>
        <v/>
      </c>
    </row>
    <row r="2029" spans="24:29">
      <c r="X2029" s="57" t="s">
        <v>1693</v>
      </c>
      <c r="Y2029" s="62">
        <v>664</v>
      </c>
      <c r="Z2029" s="109"/>
      <c r="AC2029" s="105" t="str">
        <f t="shared" si="73"/>
        <v/>
      </c>
    </row>
    <row r="2030" spans="24:29">
      <c r="X2030" s="57" t="s">
        <v>1694</v>
      </c>
      <c r="Y2030" s="62">
        <v>664</v>
      </c>
      <c r="Z2030" s="109"/>
      <c r="AC2030" s="105" t="str">
        <f t="shared" si="73"/>
        <v/>
      </c>
    </row>
    <row r="2031" spans="24:29">
      <c r="X2031" s="57" t="s">
        <v>5909</v>
      </c>
      <c r="Y2031" s="62">
        <v>664</v>
      </c>
      <c r="Z2031" s="109"/>
      <c r="AC2031" s="105" t="str">
        <f t="shared" si="73"/>
        <v/>
      </c>
    </row>
    <row r="2032" spans="24:29">
      <c r="X2032" s="57" t="s">
        <v>4831</v>
      </c>
      <c r="Y2032" s="62">
        <v>664</v>
      </c>
      <c r="Z2032" s="109"/>
      <c r="AC2032" s="105" t="str">
        <f t="shared" si="73"/>
        <v/>
      </c>
    </row>
    <row r="2033" spans="24:29">
      <c r="X2033" s="57" t="s">
        <v>1696</v>
      </c>
      <c r="Y2033" s="62">
        <v>664</v>
      </c>
      <c r="Z2033" s="109"/>
      <c r="AC2033" s="105" t="str">
        <f t="shared" si="73"/>
        <v/>
      </c>
    </row>
    <row r="2034" spans="24:29">
      <c r="X2034" s="57" t="s">
        <v>7833</v>
      </c>
      <c r="Y2034" s="62">
        <v>664</v>
      </c>
      <c r="Z2034" s="109"/>
      <c r="AC2034" s="105" t="str">
        <f t="shared" si="73"/>
        <v/>
      </c>
    </row>
    <row r="2035" spans="24:29">
      <c r="X2035" s="57" t="s">
        <v>4832</v>
      </c>
      <c r="Y2035" s="62">
        <v>664</v>
      </c>
      <c r="Z2035" s="109"/>
      <c r="AC2035" s="105" t="str">
        <f t="shared" si="73"/>
        <v/>
      </c>
    </row>
    <row r="2036" spans="24:29">
      <c r="X2036" s="57" t="s">
        <v>1700</v>
      </c>
      <c r="Y2036" s="62">
        <v>664</v>
      </c>
      <c r="Z2036" s="109"/>
      <c r="AC2036" s="105" t="str">
        <f t="shared" si="73"/>
        <v/>
      </c>
    </row>
    <row r="2037" spans="24:29">
      <c r="X2037" s="57" t="s">
        <v>4830</v>
      </c>
      <c r="Y2037" s="62">
        <v>609</v>
      </c>
      <c r="Z2037" s="109"/>
      <c r="AC2037" s="105" t="str">
        <f t="shared" si="73"/>
        <v/>
      </c>
    </row>
    <row r="2038" spans="24:29">
      <c r="X2038" s="57" t="s">
        <v>1692</v>
      </c>
      <c r="Y2038" s="62">
        <v>609</v>
      </c>
      <c r="Z2038" s="109"/>
      <c r="AC2038" s="105" t="str">
        <f t="shared" si="73"/>
        <v/>
      </c>
    </row>
    <row r="2039" spans="24:29">
      <c r="X2039" s="57" t="s">
        <v>1701</v>
      </c>
      <c r="Y2039" s="62">
        <v>717</v>
      </c>
      <c r="Z2039" s="109"/>
      <c r="AC2039" s="105" t="str">
        <f t="shared" si="73"/>
        <v/>
      </c>
    </row>
    <row r="2040" spans="24:29">
      <c r="X2040" s="57" t="s">
        <v>1702</v>
      </c>
      <c r="Y2040" s="62">
        <v>717</v>
      </c>
      <c r="Z2040" s="109"/>
      <c r="AC2040" s="105" t="str">
        <f t="shared" si="73"/>
        <v/>
      </c>
    </row>
    <row r="2041" spans="24:29">
      <c r="X2041" s="57" t="s">
        <v>5910</v>
      </c>
      <c r="Y2041" s="62">
        <v>717</v>
      </c>
      <c r="Z2041" s="109"/>
      <c r="AC2041" s="105" t="str">
        <f t="shared" si="73"/>
        <v/>
      </c>
    </row>
    <row r="2042" spans="24:29">
      <c r="X2042" s="57" t="s">
        <v>4833</v>
      </c>
      <c r="Y2042" s="62">
        <v>717</v>
      </c>
      <c r="Z2042" s="109"/>
      <c r="AC2042" s="105" t="str">
        <f t="shared" si="73"/>
        <v/>
      </c>
    </row>
    <row r="2043" spans="24:29">
      <c r="X2043" s="57" t="s">
        <v>1704</v>
      </c>
      <c r="Y2043" s="62">
        <v>717</v>
      </c>
      <c r="Z2043" s="109"/>
      <c r="AC2043" s="105" t="str">
        <f t="shared" si="73"/>
        <v/>
      </c>
    </row>
    <row r="2044" spans="24:29">
      <c r="X2044" s="57" t="s">
        <v>7834</v>
      </c>
      <c r="Y2044" s="62">
        <v>717</v>
      </c>
      <c r="Z2044" s="109"/>
      <c r="AC2044" s="105" t="str">
        <f t="shared" si="73"/>
        <v/>
      </c>
    </row>
    <row r="2045" spans="24:29">
      <c r="X2045" s="57" t="s">
        <v>677</v>
      </c>
      <c r="Y2045" s="62">
        <v>634</v>
      </c>
      <c r="Z2045" s="109"/>
      <c r="AC2045" s="105" t="str">
        <f t="shared" si="73"/>
        <v/>
      </c>
    </row>
    <row r="2046" spans="24:29">
      <c r="X2046" s="57" t="s">
        <v>678</v>
      </c>
      <c r="Y2046" s="62">
        <v>634</v>
      </c>
      <c r="Z2046" s="109"/>
      <c r="AC2046" s="105" t="str">
        <f t="shared" si="73"/>
        <v/>
      </c>
    </row>
    <row r="2047" spans="24:29">
      <c r="X2047" s="57" t="s">
        <v>5586</v>
      </c>
      <c r="Y2047" s="62">
        <v>634</v>
      </c>
      <c r="Z2047" s="109"/>
      <c r="AC2047" s="105" t="str">
        <f t="shared" si="73"/>
        <v/>
      </c>
    </row>
    <row r="2048" spans="24:29">
      <c r="X2048" s="57" t="s">
        <v>679</v>
      </c>
      <c r="Y2048" s="62">
        <v>634</v>
      </c>
      <c r="Z2048" s="109"/>
      <c r="AC2048" s="105" t="str">
        <f t="shared" si="73"/>
        <v/>
      </c>
    </row>
    <row r="2049" spans="24:29">
      <c r="X2049" s="57" t="s">
        <v>1709</v>
      </c>
      <c r="Y2049" s="62">
        <v>753</v>
      </c>
      <c r="Z2049" s="109"/>
      <c r="AC2049" s="105" t="str">
        <f t="shared" si="73"/>
        <v/>
      </c>
    </row>
    <row r="2050" spans="24:29">
      <c r="X2050" s="57" t="s">
        <v>1710</v>
      </c>
      <c r="Y2050" s="62">
        <v>753</v>
      </c>
      <c r="Z2050" s="109"/>
      <c r="AC2050" s="105" t="str">
        <f t="shared" si="73"/>
        <v/>
      </c>
    </row>
    <row r="2051" spans="24:29">
      <c r="X2051" s="57" t="s">
        <v>5911</v>
      </c>
      <c r="Y2051" s="62">
        <v>753</v>
      </c>
      <c r="Z2051" s="109"/>
      <c r="AC2051" s="105" t="str">
        <f t="shared" si="73"/>
        <v/>
      </c>
    </row>
    <row r="2052" spans="24:29">
      <c r="X2052" s="57" t="s">
        <v>4835</v>
      </c>
      <c r="Y2052" s="62">
        <v>753</v>
      </c>
      <c r="Z2052" s="109"/>
      <c r="AC2052" s="105" t="str">
        <f t="shared" si="73"/>
        <v/>
      </c>
    </row>
    <row r="2053" spans="24:29">
      <c r="X2053" s="57" t="s">
        <v>1712</v>
      </c>
      <c r="Y2053" s="62">
        <v>753</v>
      </c>
      <c r="Z2053" s="109"/>
      <c r="AC2053" s="105" t="str">
        <f t="shared" si="73"/>
        <v/>
      </c>
    </row>
    <row r="2054" spans="24:29">
      <c r="X2054" s="57" t="s">
        <v>7835</v>
      </c>
      <c r="Y2054" s="62">
        <v>753</v>
      </c>
      <c r="Z2054" s="109"/>
      <c r="AC2054" s="105" t="str">
        <f t="shared" si="73"/>
        <v/>
      </c>
    </row>
    <row r="2055" spans="24:29">
      <c r="X2055" s="57" t="s">
        <v>4836</v>
      </c>
      <c r="Y2055" s="62">
        <v>753</v>
      </c>
      <c r="Z2055" s="109"/>
      <c r="AC2055" s="105" t="str">
        <f t="shared" si="73"/>
        <v/>
      </c>
    </row>
    <row r="2056" spans="24:29">
      <c r="X2056" s="57" t="s">
        <v>1716</v>
      </c>
      <c r="Y2056" s="62">
        <v>753</v>
      </c>
      <c r="Z2056" s="109"/>
      <c r="AC2056" s="105" t="str">
        <f t="shared" si="73"/>
        <v/>
      </c>
    </row>
    <row r="2057" spans="24:29">
      <c r="X2057" s="57" t="s">
        <v>4834</v>
      </c>
      <c r="Y2057" s="62">
        <v>717</v>
      </c>
      <c r="Z2057" s="109"/>
      <c r="AC2057" s="105" t="str">
        <f t="shared" si="73"/>
        <v/>
      </c>
    </row>
    <row r="2058" spans="24:29">
      <c r="X2058" s="57" t="s">
        <v>1708</v>
      </c>
      <c r="Y2058" s="62">
        <v>717</v>
      </c>
      <c r="Z2058" s="109"/>
      <c r="AC2058" s="105" t="str">
        <f t="shared" si="73"/>
        <v/>
      </c>
    </row>
    <row r="2059" spans="24:29">
      <c r="X2059" s="57" t="s">
        <v>1717</v>
      </c>
      <c r="Y2059" s="62">
        <v>336</v>
      </c>
      <c r="Z2059" s="109"/>
      <c r="AC2059" s="105" t="str">
        <f t="shared" si="73"/>
        <v/>
      </c>
    </row>
    <row r="2060" spans="24:29">
      <c r="X2060" s="57" t="s">
        <v>1718</v>
      </c>
      <c r="Y2060" s="62">
        <v>336</v>
      </c>
      <c r="Z2060" s="109"/>
      <c r="AC2060" s="105" t="str">
        <f t="shared" si="73"/>
        <v/>
      </c>
    </row>
    <row r="2061" spans="24:29">
      <c r="X2061" s="57" t="s">
        <v>5912</v>
      </c>
      <c r="Y2061" s="62">
        <v>336</v>
      </c>
      <c r="Z2061" s="109"/>
      <c r="AC2061" s="105" t="str">
        <f t="shared" si="73"/>
        <v/>
      </c>
    </row>
    <row r="2062" spans="24:29">
      <c r="X2062" s="57" t="s">
        <v>4837</v>
      </c>
      <c r="Y2062" s="62">
        <v>336</v>
      </c>
      <c r="Z2062" s="109"/>
      <c r="AC2062" s="105" t="str">
        <f t="shared" si="73"/>
        <v/>
      </c>
    </row>
    <row r="2063" spans="24:29">
      <c r="X2063" s="57" t="s">
        <v>1720</v>
      </c>
      <c r="Y2063" s="62">
        <v>336</v>
      </c>
      <c r="Z2063" s="109"/>
      <c r="AC2063" s="105" t="str">
        <f t="shared" si="73"/>
        <v/>
      </c>
    </row>
    <row r="2064" spans="24:29">
      <c r="X2064" s="57" t="s">
        <v>7836</v>
      </c>
      <c r="Y2064" s="62">
        <v>336</v>
      </c>
      <c r="Z2064" s="109"/>
      <c r="AC2064" s="105" t="str">
        <f t="shared" si="73"/>
        <v/>
      </c>
    </row>
    <row r="2065" spans="24:37">
      <c r="X2065" s="57" t="s">
        <v>680</v>
      </c>
      <c r="Y2065" s="62">
        <v>287</v>
      </c>
      <c r="Z2065" s="109"/>
      <c r="AC2065" s="105" t="str">
        <f t="shared" si="73"/>
        <v/>
      </c>
    </row>
    <row r="2066" spans="24:37">
      <c r="X2066" s="57" t="s">
        <v>681</v>
      </c>
      <c r="Y2066" s="62">
        <v>287</v>
      </c>
      <c r="Z2066" s="109"/>
      <c r="AC2066" s="105" t="str">
        <f t="shared" si="73"/>
        <v/>
      </c>
    </row>
    <row r="2067" spans="24:37">
      <c r="X2067" s="57" t="s">
        <v>5587</v>
      </c>
      <c r="Y2067" s="62">
        <v>287</v>
      </c>
      <c r="Z2067" s="109"/>
      <c r="AC2067" s="105" t="str">
        <f t="shared" ref="AC2067" si="74">IFERROR(VLOOKUP(AB2067,Z:AA,2,FALSE),"")</f>
        <v/>
      </c>
    </row>
    <row r="2068" spans="24:37">
      <c r="X2068" s="57" t="s">
        <v>682</v>
      </c>
      <c r="Y2068" s="62">
        <v>287</v>
      </c>
      <c r="Z2068" s="109"/>
      <c r="AI2068" s="107"/>
      <c r="AK2068" s="105"/>
    </row>
    <row r="2069" spans="24:37">
      <c r="X2069" s="57" t="s">
        <v>4838</v>
      </c>
      <c r="Y2069" s="62">
        <v>336</v>
      </c>
      <c r="Z2069" s="109"/>
      <c r="AI2069" s="107"/>
      <c r="AK2069" s="105"/>
    </row>
    <row r="2070" spans="24:37">
      <c r="X2070" s="57" t="s">
        <v>1724</v>
      </c>
      <c r="Y2070" s="62">
        <v>336</v>
      </c>
      <c r="Z2070" s="109"/>
      <c r="AI2070" s="107"/>
      <c r="AK2070" s="105"/>
    </row>
    <row r="2071" spans="24:37">
      <c r="X2071" s="57" t="s">
        <v>1725</v>
      </c>
      <c r="Y2071" s="62">
        <v>364</v>
      </c>
      <c r="Z2071" s="109"/>
      <c r="AI2071" s="107"/>
      <c r="AK2071" s="105"/>
    </row>
    <row r="2072" spans="24:37">
      <c r="X2072" s="57" t="s">
        <v>1726</v>
      </c>
      <c r="Y2072" s="62">
        <v>364</v>
      </c>
      <c r="AA2072" s="105" t="str">
        <f t="shared" ref="AA2072:AA2079" si="75">IFERROR(VLOOKUP(Z2072,Z:AA,2,FALSE),"")</f>
        <v/>
      </c>
      <c r="AI2072" s="107"/>
      <c r="AK2072" s="105"/>
    </row>
    <row r="2073" spans="24:37">
      <c r="X2073" s="57" t="s">
        <v>5913</v>
      </c>
      <c r="Y2073" s="62">
        <v>364</v>
      </c>
      <c r="AA2073" s="105" t="str">
        <f t="shared" si="75"/>
        <v/>
      </c>
      <c r="AI2073" s="107"/>
      <c r="AK2073" s="105"/>
    </row>
    <row r="2074" spans="24:37">
      <c r="X2074" s="57" t="s">
        <v>4839</v>
      </c>
      <c r="Y2074" s="62">
        <v>364</v>
      </c>
      <c r="AA2074" s="105" t="str">
        <f t="shared" si="75"/>
        <v/>
      </c>
      <c r="AI2074" s="107"/>
      <c r="AK2074" s="105"/>
    </row>
    <row r="2075" spans="24:37">
      <c r="X2075" s="57" t="s">
        <v>1728</v>
      </c>
      <c r="Y2075" s="62">
        <v>364</v>
      </c>
      <c r="AA2075" s="105" t="str">
        <f t="shared" si="75"/>
        <v/>
      </c>
      <c r="AI2075" s="107"/>
      <c r="AK2075" s="105"/>
    </row>
    <row r="2076" spans="24:37">
      <c r="X2076" s="57" t="s">
        <v>7837</v>
      </c>
      <c r="Y2076" s="62">
        <v>364</v>
      </c>
      <c r="AA2076" s="105" t="str">
        <f t="shared" si="75"/>
        <v/>
      </c>
      <c r="AC2076" s="105" t="str">
        <f t="shared" ref="AC2076:AC2120" si="76">IFERROR(VLOOKUP(AB2076,Z:AA,2,FALSE),"")</f>
        <v/>
      </c>
    </row>
    <row r="2077" spans="24:37">
      <c r="X2077" s="57" t="s">
        <v>683</v>
      </c>
      <c r="Y2077" s="62">
        <v>303</v>
      </c>
      <c r="AA2077" s="105" t="str">
        <f t="shared" si="75"/>
        <v/>
      </c>
      <c r="AC2077" s="105" t="str">
        <f t="shared" si="76"/>
        <v/>
      </c>
    </row>
    <row r="2078" spans="24:37">
      <c r="X2078" s="57" t="s">
        <v>684</v>
      </c>
      <c r="Y2078" s="62">
        <v>303</v>
      </c>
      <c r="AA2078" s="105" t="str">
        <f t="shared" si="75"/>
        <v/>
      </c>
      <c r="AC2078" s="105" t="str">
        <f t="shared" si="76"/>
        <v/>
      </c>
    </row>
    <row r="2079" spans="24:37">
      <c r="X2079" s="57" t="s">
        <v>5588</v>
      </c>
      <c r="Y2079" s="62">
        <v>303</v>
      </c>
      <c r="AA2079" s="105" t="str">
        <f t="shared" si="75"/>
        <v/>
      </c>
      <c r="AC2079" s="105" t="str">
        <f t="shared" si="76"/>
        <v/>
      </c>
    </row>
    <row r="2080" spans="24:37">
      <c r="X2080" s="57" t="s">
        <v>685</v>
      </c>
      <c r="Y2080" s="62">
        <v>303</v>
      </c>
      <c r="Z2080" s="109"/>
      <c r="AC2080" s="105" t="str">
        <f t="shared" si="76"/>
        <v/>
      </c>
    </row>
    <row r="2081" spans="24:29">
      <c r="X2081" s="57" t="s">
        <v>4840</v>
      </c>
      <c r="Y2081" s="62">
        <v>364</v>
      </c>
      <c r="Z2081" s="109"/>
      <c r="AC2081" s="105" t="str">
        <f t="shared" si="76"/>
        <v/>
      </c>
    </row>
    <row r="2082" spans="24:29">
      <c r="X2082" s="57" t="s">
        <v>1732</v>
      </c>
      <c r="Y2082" s="62">
        <v>364</v>
      </c>
      <c r="Z2082" s="109"/>
      <c r="AC2082" s="105" t="str">
        <f t="shared" si="76"/>
        <v/>
      </c>
    </row>
    <row r="2083" spans="24:29">
      <c r="X2083" s="57" t="s">
        <v>1733</v>
      </c>
      <c r="Y2083" s="62">
        <v>403</v>
      </c>
      <c r="Z2083" s="109"/>
      <c r="AC2083" s="105" t="str">
        <f t="shared" si="76"/>
        <v/>
      </c>
    </row>
    <row r="2084" spans="24:29">
      <c r="X2084" s="57" t="s">
        <v>1734</v>
      </c>
      <c r="Y2084" s="62">
        <v>403</v>
      </c>
      <c r="Z2084" s="109"/>
      <c r="AC2084" s="105" t="str">
        <f t="shared" si="76"/>
        <v/>
      </c>
    </row>
    <row r="2085" spans="24:29">
      <c r="X2085" s="57" t="s">
        <v>5914</v>
      </c>
      <c r="Y2085" s="62">
        <v>403</v>
      </c>
      <c r="Z2085" s="109"/>
      <c r="AC2085" s="105" t="str">
        <f t="shared" si="76"/>
        <v/>
      </c>
    </row>
    <row r="2086" spans="24:29">
      <c r="X2086" s="57" t="s">
        <v>4841</v>
      </c>
      <c r="Y2086" s="62">
        <v>403</v>
      </c>
      <c r="Z2086" s="109"/>
      <c r="AC2086" s="105" t="str">
        <f t="shared" si="76"/>
        <v/>
      </c>
    </row>
    <row r="2087" spans="24:29">
      <c r="X2087" s="57" t="s">
        <v>1736</v>
      </c>
      <c r="Y2087" s="62">
        <v>403</v>
      </c>
      <c r="Z2087" s="109"/>
      <c r="AC2087" s="105" t="str">
        <f t="shared" si="76"/>
        <v/>
      </c>
    </row>
    <row r="2088" spans="24:29">
      <c r="X2088" s="57" t="s">
        <v>7838</v>
      </c>
      <c r="Y2088" s="62">
        <v>403</v>
      </c>
      <c r="Z2088" s="109"/>
      <c r="AC2088" s="105" t="str">
        <f t="shared" si="76"/>
        <v/>
      </c>
    </row>
    <row r="2089" spans="24:29">
      <c r="X2089" s="57" t="s">
        <v>686</v>
      </c>
      <c r="Y2089" s="62">
        <v>344</v>
      </c>
      <c r="Z2089" s="109"/>
      <c r="AC2089" s="105" t="str">
        <f t="shared" si="76"/>
        <v/>
      </c>
    </row>
    <row r="2090" spans="24:29">
      <c r="X2090" s="57" t="s">
        <v>687</v>
      </c>
      <c r="Y2090" s="62">
        <v>344</v>
      </c>
      <c r="Z2090" s="109"/>
      <c r="AC2090" s="105" t="str">
        <f t="shared" si="76"/>
        <v/>
      </c>
    </row>
    <row r="2091" spans="24:29">
      <c r="X2091" s="57" t="s">
        <v>5589</v>
      </c>
      <c r="Y2091" s="62">
        <v>344</v>
      </c>
      <c r="Z2091" s="109"/>
      <c r="AC2091" s="105" t="str">
        <f t="shared" si="76"/>
        <v/>
      </c>
    </row>
    <row r="2092" spans="24:29">
      <c r="X2092" s="57" t="s">
        <v>688</v>
      </c>
      <c r="Y2092" s="62">
        <v>344</v>
      </c>
      <c r="Z2092" s="109"/>
      <c r="AC2092" s="105" t="str">
        <f t="shared" si="76"/>
        <v/>
      </c>
    </row>
    <row r="2093" spans="24:29">
      <c r="X2093" s="57" t="s">
        <v>4842</v>
      </c>
      <c r="Y2093" s="62">
        <v>403</v>
      </c>
      <c r="Z2093" s="109"/>
      <c r="AC2093" s="105" t="str">
        <f t="shared" si="76"/>
        <v/>
      </c>
    </row>
    <row r="2094" spans="24:29">
      <c r="X2094" s="57" t="s">
        <v>1740</v>
      </c>
      <c r="Y2094" s="62">
        <v>403</v>
      </c>
      <c r="Z2094" s="109"/>
      <c r="AC2094" s="105" t="str">
        <f t="shared" si="76"/>
        <v/>
      </c>
    </row>
    <row r="2095" spans="24:29">
      <c r="X2095" s="57" t="s">
        <v>1741</v>
      </c>
      <c r="Y2095" s="62">
        <v>496</v>
      </c>
      <c r="Z2095" s="109"/>
      <c r="AC2095" s="105" t="str">
        <f t="shared" si="76"/>
        <v/>
      </c>
    </row>
    <row r="2096" spans="24:29">
      <c r="X2096" s="57" t="s">
        <v>1742</v>
      </c>
      <c r="Y2096" s="62">
        <v>496</v>
      </c>
      <c r="Z2096" s="109"/>
      <c r="AC2096" s="105" t="str">
        <f t="shared" si="76"/>
        <v/>
      </c>
    </row>
    <row r="2097" spans="24:29">
      <c r="X2097" s="57" t="s">
        <v>5915</v>
      </c>
      <c r="Y2097" s="62">
        <v>496</v>
      </c>
      <c r="Z2097" s="109"/>
      <c r="AC2097" s="105" t="str">
        <f t="shared" si="76"/>
        <v/>
      </c>
    </row>
    <row r="2098" spans="24:29">
      <c r="X2098" s="57" t="s">
        <v>4843</v>
      </c>
      <c r="Y2098" s="62">
        <v>496</v>
      </c>
      <c r="Z2098" s="109"/>
      <c r="AC2098" s="105" t="str">
        <f t="shared" si="76"/>
        <v/>
      </c>
    </row>
    <row r="2099" spans="24:29">
      <c r="X2099" s="57" t="s">
        <v>1744</v>
      </c>
      <c r="Y2099" s="62">
        <v>496</v>
      </c>
      <c r="Z2099" s="109"/>
      <c r="AC2099" s="105" t="str">
        <f t="shared" si="76"/>
        <v/>
      </c>
    </row>
    <row r="2100" spans="24:29">
      <c r="X2100" s="57" t="s">
        <v>7839</v>
      </c>
      <c r="Y2100" s="62">
        <v>496</v>
      </c>
      <c r="Z2100" s="109"/>
      <c r="AC2100" s="105" t="str">
        <f t="shared" si="76"/>
        <v/>
      </c>
    </row>
    <row r="2101" spans="24:29">
      <c r="X2101" s="57" t="s">
        <v>689</v>
      </c>
      <c r="Y2101" s="62">
        <v>438</v>
      </c>
      <c r="Z2101" s="109"/>
      <c r="AC2101" s="105" t="str">
        <f t="shared" si="76"/>
        <v/>
      </c>
    </row>
    <row r="2102" spans="24:29">
      <c r="X2102" s="57" t="s">
        <v>690</v>
      </c>
      <c r="Y2102" s="62">
        <v>438</v>
      </c>
      <c r="Z2102" s="109"/>
      <c r="AC2102" s="105" t="str">
        <f t="shared" si="76"/>
        <v/>
      </c>
    </row>
    <row r="2103" spans="24:29">
      <c r="X2103" s="57" t="s">
        <v>5590</v>
      </c>
      <c r="Y2103" s="62">
        <v>438</v>
      </c>
      <c r="Z2103" s="109"/>
      <c r="AC2103" s="105" t="str">
        <f t="shared" si="76"/>
        <v/>
      </c>
    </row>
    <row r="2104" spans="24:29">
      <c r="X2104" s="57" t="s">
        <v>691</v>
      </c>
      <c r="Y2104" s="62">
        <v>438</v>
      </c>
      <c r="Z2104" s="109"/>
      <c r="AC2104" s="105" t="str">
        <f t="shared" si="76"/>
        <v/>
      </c>
    </row>
    <row r="2105" spans="24:29">
      <c r="X2105" s="57" t="s">
        <v>4844</v>
      </c>
      <c r="Y2105" s="62">
        <v>496</v>
      </c>
      <c r="Z2105" s="109"/>
      <c r="AC2105" s="105" t="str">
        <f t="shared" si="76"/>
        <v/>
      </c>
    </row>
    <row r="2106" spans="24:29">
      <c r="X2106" s="57" t="s">
        <v>1748</v>
      </c>
      <c r="Y2106" s="62">
        <v>496</v>
      </c>
      <c r="Z2106" s="109"/>
      <c r="AC2106" s="105" t="str">
        <f t="shared" si="76"/>
        <v/>
      </c>
    </row>
    <row r="2107" spans="24:29">
      <c r="X2107" s="57" t="s">
        <v>1749</v>
      </c>
      <c r="Y2107" s="62">
        <v>590</v>
      </c>
      <c r="Z2107" s="109"/>
      <c r="AC2107" s="105" t="str">
        <f t="shared" si="76"/>
        <v/>
      </c>
    </row>
    <row r="2108" spans="24:29">
      <c r="X2108" s="57" t="s">
        <v>1750</v>
      </c>
      <c r="Y2108" s="62">
        <v>590</v>
      </c>
      <c r="Z2108" s="109"/>
      <c r="AC2108" s="105" t="str">
        <f t="shared" si="76"/>
        <v/>
      </c>
    </row>
    <row r="2109" spans="24:29">
      <c r="X2109" s="57" t="s">
        <v>5916</v>
      </c>
      <c r="Y2109" s="62">
        <v>590</v>
      </c>
      <c r="Z2109" s="109"/>
      <c r="AC2109" s="105" t="str">
        <f t="shared" si="76"/>
        <v/>
      </c>
    </row>
    <row r="2110" spans="24:29">
      <c r="X2110" s="57" t="s">
        <v>4845</v>
      </c>
      <c r="Y2110" s="62">
        <v>590</v>
      </c>
      <c r="AC2110" s="105" t="str">
        <f t="shared" si="76"/>
        <v/>
      </c>
    </row>
    <row r="2111" spans="24:29">
      <c r="X2111" s="57" t="s">
        <v>1752</v>
      </c>
      <c r="Y2111" s="62">
        <v>590</v>
      </c>
      <c r="AC2111" s="105" t="str">
        <f t="shared" si="76"/>
        <v/>
      </c>
    </row>
    <row r="2112" spans="24:29">
      <c r="X2112" s="57" t="s">
        <v>7840</v>
      </c>
      <c r="Y2112" s="62">
        <v>590</v>
      </c>
      <c r="AC2112" s="105" t="str">
        <f t="shared" si="76"/>
        <v/>
      </c>
    </row>
    <row r="2113" spans="24:37">
      <c r="X2113" s="57" t="s">
        <v>692</v>
      </c>
      <c r="Y2113" s="62">
        <v>512</v>
      </c>
      <c r="AC2113" s="105" t="str">
        <f t="shared" si="76"/>
        <v/>
      </c>
    </row>
    <row r="2114" spans="24:37">
      <c r="X2114" s="57" t="s">
        <v>693</v>
      </c>
      <c r="Y2114" s="62">
        <v>512</v>
      </c>
      <c r="AC2114" s="105" t="str">
        <f t="shared" si="76"/>
        <v/>
      </c>
    </row>
    <row r="2115" spans="24:37">
      <c r="X2115" s="57" t="s">
        <v>5591</v>
      </c>
      <c r="Y2115" s="62">
        <v>512</v>
      </c>
      <c r="AC2115" s="105" t="str">
        <f t="shared" si="76"/>
        <v/>
      </c>
    </row>
    <row r="2116" spans="24:37">
      <c r="X2116" s="57" t="s">
        <v>694</v>
      </c>
      <c r="Y2116" s="62">
        <v>512</v>
      </c>
      <c r="AC2116" s="105" t="str">
        <f t="shared" si="76"/>
        <v/>
      </c>
    </row>
    <row r="2117" spans="24:37">
      <c r="X2117" s="57" t="s">
        <v>4846</v>
      </c>
      <c r="Y2117" s="62">
        <v>590</v>
      </c>
      <c r="AC2117" s="105" t="str">
        <f t="shared" si="76"/>
        <v/>
      </c>
    </row>
    <row r="2118" spans="24:37">
      <c r="X2118" s="57" t="s">
        <v>1756</v>
      </c>
      <c r="Y2118" s="62">
        <v>590</v>
      </c>
      <c r="AC2118" s="105" t="str">
        <f t="shared" si="76"/>
        <v/>
      </c>
    </row>
    <row r="2119" spans="24:37">
      <c r="X2119" s="57" t="s">
        <v>1757</v>
      </c>
      <c r="Y2119" s="62">
        <v>657</v>
      </c>
      <c r="AC2119" s="105" t="str">
        <f t="shared" si="76"/>
        <v/>
      </c>
    </row>
    <row r="2120" spans="24:37">
      <c r="X2120" s="57" t="s">
        <v>1758</v>
      </c>
      <c r="Y2120" s="62">
        <v>657</v>
      </c>
      <c r="AC2120" s="105" t="str">
        <f t="shared" si="76"/>
        <v/>
      </c>
    </row>
    <row r="2121" spans="24:37">
      <c r="X2121" s="57" t="s">
        <v>5917</v>
      </c>
      <c r="Y2121" s="62">
        <v>657</v>
      </c>
      <c r="AI2121" s="107"/>
      <c r="AK2121" s="105"/>
    </row>
    <row r="2122" spans="24:37">
      <c r="X2122" s="57" t="s">
        <v>4847</v>
      </c>
      <c r="Y2122" s="62">
        <v>657</v>
      </c>
      <c r="AI2122" s="107"/>
      <c r="AK2122" s="105"/>
    </row>
    <row r="2123" spans="24:37">
      <c r="X2123" s="57" t="s">
        <v>1760</v>
      </c>
      <c r="Y2123" s="62">
        <v>657</v>
      </c>
      <c r="AI2123" s="107"/>
      <c r="AK2123" s="105"/>
    </row>
    <row r="2124" spans="24:37">
      <c r="X2124" s="57" t="s">
        <v>7841</v>
      </c>
      <c r="Y2124" s="62">
        <v>657</v>
      </c>
      <c r="AI2124" s="107"/>
      <c r="AK2124" s="105"/>
    </row>
    <row r="2125" spans="24:37">
      <c r="X2125" s="57" t="s">
        <v>695</v>
      </c>
      <c r="Y2125" s="62">
        <v>588</v>
      </c>
      <c r="AA2125" s="105" t="str">
        <f>IFERROR(VLOOKUP(#REF!,Z:AA,2,FALSE),"")</f>
        <v/>
      </c>
      <c r="AC2125" s="105" t="str">
        <f t="shared" ref="AC2125:AC2145" si="77">IFERROR(VLOOKUP(AB2125,Z:AA,2,FALSE),"")</f>
        <v/>
      </c>
    </row>
    <row r="2126" spans="24:37">
      <c r="X2126" s="57" t="s">
        <v>696</v>
      </c>
      <c r="Y2126" s="62">
        <v>588</v>
      </c>
      <c r="AA2126" s="105" t="str">
        <f>IFERROR(VLOOKUP(#REF!,Z:AA,2,FALSE),"")</f>
        <v/>
      </c>
      <c r="AC2126" s="105" t="str">
        <f t="shared" si="77"/>
        <v/>
      </c>
    </row>
    <row r="2127" spans="24:37">
      <c r="X2127" s="57" t="s">
        <v>5592</v>
      </c>
      <c r="Y2127" s="62">
        <v>588</v>
      </c>
      <c r="AA2127" s="105" t="str">
        <f>IFERROR(VLOOKUP(#REF!,Z:AA,2,FALSE),"")</f>
        <v/>
      </c>
      <c r="AC2127" s="105" t="str">
        <f t="shared" si="77"/>
        <v/>
      </c>
    </row>
    <row r="2128" spans="24:37">
      <c r="X2128" s="57" t="s">
        <v>697</v>
      </c>
      <c r="Y2128" s="62">
        <v>588</v>
      </c>
      <c r="AA2128" s="105" t="str">
        <f>IFERROR(VLOOKUP(#REF!,Z:AA,2,FALSE),"")</f>
        <v/>
      </c>
      <c r="AC2128" s="105" t="str">
        <f t="shared" si="77"/>
        <v/>
      </c>
    </row>
    <row r="2129" spans="24:29">
      <c r="X2129" s="57" t="s">
        <v>4848</v>
      </c>
      <c r="Y2129" s="62">
        <v>657</v>
      </c>
      <c r="AC2129" s="105" t="str">
        <f t="shared" si="77"/>
        <v/>
      </c>
    </row>
    <row r="2130" spans="24:29">
      <c r="X2130" s="57" t="s">
        <v>1764</v>
      </c>
      <c r="Y2130" s="62">
        <v>657</v>
      </c>
      <c r="AC2130" s="105" t="str">
        <f t="shared" si="77"/>
        <v/>
      </c>
    </row>
    <row r="2131" spans="24:29">
      <c r="X2131" s="57" t="s">
        <v>1765</v>
      </c>
      <c r="Y2131" s="62">
        <v>763</v>
      </c>
      <c r="AC2131" s="105" t="str">
        <f t="shared" si="77"/>
        <v/>
      </c>
    </row>
    <row r="2132" spans="24:29">
      <c r="X2132" s="57" t="s">
        <v>1766</v>
      </c>
      <c r="Y2132" s="62">
        <v>763</v>
      </c>
      <c r="AC2132" s="105" t="str">
        <f t="shared" si="77"/>
        <v/>
      </c>
    </row>
    <row r="2133" spans="24:29">
      <c r="X2133" s="57" t="s">
        <v>5918</v>
      </c>
      <c r="Y2133" s="62">
        <v>763</v>
      </c>
      <c r="AC2133" s="105" t="str">
        <f t="shared" si="77"/>
        <v/>
      </c>
    </row>
    <row r="2134" spans="24:29">
      <c r="X2134" s="57" t="s">
        <v>4849</v>
      </c>
      <c r="Y2134" s="62">
        <v>763</v>
      </c>
      <c r="AC2134" s="105" t="str">
        <f t="shared" si="77"/>
        <v/>
      </c>
    </row>
    <row r="2135" spans="24:29">
      <c r="X2135" s="57" t="s">
        <v>1768</v>
      </c>
      <c r="Y2135" s="62">
        <v>763</v>
      </c>
      <c r="AC2135" s="105" t="str">
        <f t="shared" si="77"/>
        <v/>
      </c>
    </row>
    <row r="2136" spans="24:29">
      <c r="X2136" s="57" t="s">
        <v>7842</v>
      </c>
      <c r="Y2136" s="62">
        <v>763</v>
      </c>
      <c r="AC2136" s="105" t="str">
        <f t="shared" si="77"/>
        <v/>
      </c>
    </row>
    <row r="2137" spans="24:29">
      <c r="X2137" s="57" t="s">
        <v>698</v>
      </c>
      <c r="Y2137" s="62">
        <v>665</v>
      </c>
      <c r="AC2137" s="105" t="str">
        <f t="shared" si="77"/>
        <v/>
      </c>
    </row>
    <row r="2138" spans="24:29">
      <c r="X2138" s="57" t="s">
        <v>699</v>
      </c>
      <c r="Y2138" s="62">
        <v>665</v>
      </c>
      <c r="AC2138" s="105" t="str">
        <f t="shared" si="77"/>
        <v/>
      </c>
    </row>
    <row r="2139" spans="24:29">
      <c r="X2139" s="57" t="s">
        <v>5593</v>
      </c>
      <c r="Y2139" s="62">
        <v>665</v>
      </c>
      <c r="AC2139" s="105" t="str">
        <f t="shared" si="77"/>
        <v/>
      </c>
    </row>
    <row r="2140" spans="24:29">
      <c r="X2140" s="57" t="s">
        <v>700</v>
      </c>
      <c r="Y2140" s="62">
        <v>665</v>
      </c>
      <c r="AC2140" s="105" t="str">
        <f t="shared" si="77"/>
        <v/>
      </c>
    </row>
    <row r="2141" spans="24:29">
      <c r="X2141" s="57" t="s">
        <v>4850</v>
      </c>
      <c r="Y2141" s="62">
        <v>763</v>
      </c>
      <c r="AC2141" s="105" t="str">
        <f t="shared" si="77"/>
        <v/>
      </c>
    </row>
    <row r="2142" spans="24:29">
      <c r="X2142" s="57" t="s">
        <v>1772</v>
      </c>
      <c r="Y2142" s="62">
        <v>763</v>
      </c>
      <c r="AC2142" s="105" t="str">
        <f t="shared" si="77"/>
        <v/>
      </c>
    </row>
    <row r="2143" spans="24:29">
      <c r="X2143" s="57" t="s">
        <v>1773</v>
      </c>
      <c r="Y2143" s="62">
        <v>354</v>
      </c>
      <c r="AC2143" s="105" t="str">
        <f t="shared" si="77"/>
        <v/>
      </c>
    </row>
    <row r="2144" spans="24:29">
      <c r="X2144" s="57" t="s">
        <v>1774</v>
      </c>
      <c r="Y2144" s="62">
        <v>354</v>
      </c>
      <c r="AC2144" s="105" t="str">
        <f t="shared" si="77"/>
        <v/>
      </c>
    </row>
    <row r="2145" spans="24:29">
      <c r="X2145" s="57" t="s">
        <v>5919</v>
      </c>
      <c r="Y2145" s="62">
        <v>354</v>
      </c>
      <c r="AC2145" s="105" t="str">
        <f t="shared" si="77"/>
        <v/>
      </c>
    </row>
    <row r="2146" spans="24:29">
      <c r="X2146" s="57" t="s">
        <v>4851</v>
      </c>
      <c r="Y2146" s="62">
        <v>354</v>
      </c>
    </row>
    <row r="2147" spans="24:29">
      <c r="X2147" s="57" t="s">
        <v>1776</v>
      </c>
      <c r="Y2147" s="62">
        <v>354</v>
      </c>
    </row>
    <row r="2148" spans="24:29">
      <c r="X2148" s="57" t="s">
        <v>1776</v>
      </c>
      <c r="Y2148" s="62">
        <v>354</v>
      </c>
    </row>
    <row r="2149" spans="24:29">
      <c r="X2149" s="57" t="s">
        <v>701</v>
      </c>
      <c r="Y2149" s="62">
        <v>305</v>
      </c>
    </row>
    <row r="2150" spans="24:29">
      <c r="X2150" s="57" t="s">
        <v>702</v>
      </c>
      <c r="Y2150" s="62">
        <v>305</v>
      </c>
    </row>
    <row r="2151" spans="24:29">
      <c r="X2151" s="57" t="s">
        <v>5594</v>
      </c>
      <c r="Y2151" s="62">
        <v>305</v>
      </c>
    </row>
    <row r="2152" spans="24:29">
      <c r="X2152" s="57" t="s">
        <v>703</v>
      </c>
      <c r="Y2152" s="62">
        <v>305</v>
      </c>
    </row>
    <row r="2153" spans="24:29">
      <c r="X2153" s="57" t="s">
        <v>4852</v>
      </c>
      <c r="Y2153" s="62">
        <v>354</v>
      </c>
    </row>
    <row r="2154" spans="24:29">
      <c r="X2154" s="57" t="s">
        <v>1780</v>
      </c>
      <c r="Y2154" s="62">
        <v>354</v>
      </c>
    </row>
    <row r="2155" spans="24:29">
      <c r="X2155" s="57" t="s">
        <v>1781</v>
      </c>
      <c r="Y2155" s="62">
        <v>392</v>
      </c>
    </row>
    <row r="2156" spans="24:29">
      <c r="X2156" s="57" t="s">
        <v>1782</v>
      </c>
      <c r="Y2156" s="62">
        <v>392</v>
      </c>
    </row>
    <row r="2157" spans="24:29">
      <c r="X2157" s="57" t="s">
        <v>5920</v>
      </c>
      <c r="Y2157" s="62">
        <v>392</v>
      </c>
    </row>
    <row r="2158" spans="24:29">
      <c r="X2158" s="57" t="s">
        <v>4853</v>
      </c>
      <c r="Y2158" s="62">
        <v>392</v>
      </c>
    </row>
    <row r="2159" spans="24:29">
      <c r="X2159" s="57" t="s">
        <v>1784</v>
      </c>
      <c r="Y2159" s="62">
        <v>392</v>
      </c>
    </row>
    <row r="2160" spans="24:29">
      <c r="X2160" s="57" t="s">
        <v>7843</v>
      </c>
      <c r="Y2160" s="62">
        <v>392</v>
      </c>
    </row>
    <row r="2161" spans="24:25">
      <c r="X2161" s="57" t="s">
        <v>704</v>
      </c>
      <c r="Y2161" s="62">
        <v>335</v>
      </c>
    </row>
    <row r="2162" spans="24:25">
      <c r="X2162" s="57" t="s">
        <v>705</v>
      </c>
      <c r="Y2162" s="62">
        <v>335</v>
      </c>
    </row>
    <row r="2163" spans="24:25">
      <c r="X2163" s="57" t="s">
        <v>5595</v>
      </c>
      <c r="Y2163" s="62">
        <v>335</v>
      </c>
    </row>
    <row r="2164" spans="24:25">
      <c r="X2164" s="57" t="s">
        <v>706</v>
      </c>
      <c r="Y2164" s="62">
        <v>335</v>
      </c>
    </row>
    <row r="2165" spans="24:25">
      <c r="X2165" s="57" t="s">
        <v>4854</v>
      </c>
      <c r="Y2165" s="62">
        <v>392</v>
      </c>
    </row>
    <row r="2166" spans="24:25">
      <c r="X2166" s="57" t="s">
        <v>1788</v>
      </c>
      <c r="Y2166" s="62">
        <v>392</v>
      </c>
    </row>
    <row r="2167" spans="24:25">
      <c r="X2167" s="57" t="s">
        <v>1797</v>
      </c>
      <c r="Y2167" s="62">
        <v>504</v>
      </c>
    </row>
    <row r="2168" spans="24:25">
      <c r="X2168" s="57" t="s">
        <v>1798</v>
      </c>
      <c r="Y2168" s="62">
        <v>504</v>
      </c>
    </row>
    <row r="2169" spans="24:25">
      <c r="X2169" s="57" t="s">
        <v>5921</v>
      </c>
      <c r="Y2169" s="62">
        <v>504</v>
      </c>
    </row>
    <row r="2170" spans="24:25">
      <c r="X2170" s="57" t="s">
        <v>4857</v>
      </c>
      <c r="Y2170" s="62">
        <v>504</v>
      </c>
    </row>
    <row r="2171" spans="24:25">
      <c r="X2171" s="57" t="s">
        <v>1800</v>
      </c>
      <c r="Y2171" s="62">
        <v>504</v>
      </c>
    </row>
    <row r="2172" spans="24:25">
      <c r="X2172" s="57" t="s">
        <v>7844</v>
      </c>
      <c r="Y2172" s="62">
        <v>504</v>
      </c>
    </row>
    <row r="2173" spans="24:25">
      <c r="X2173" s="57" t="s">
        <v>710</v>
      </c>
      <c r="Y2173" s="62">
        <v>443</v>
      </c>
    </row>
    <row r="2174" spans="24:25">
      <c r="X2174" s="57" t="s">
        <v>711</v>
      </c>
      <c r="Y2174" s="62">
        <v>443</v>
      </c>
    </row>
    <row r="2175" spans="24:25">
      <c r="X2175" s="57" t="s">
        <v>5596</v>
      </c>
      <c r="Y2175" s="62">
        <v>443</v>
      </c>
    </row>
    <row r="2176" spans="24:25">
      <c r="X2176" s="57" t="s">
        <v>712</v>
      </c>
      <c r="Y2176" s="62">
        <v>443</v>
      </c>
    </row>
    <row r="2177" spans="24:25">
      <c r="X2177" s="57" t="s">
        <v>4858</v>
      </c>
      <c r="Y2177" s="62">
        <v>504</v>
      </c>
    </row>
    <row r="2178" spans="24:25">
      <c r="X2178" s="57" t="s">
        <v>1804</v>
      </c>
      <c r="Y2178" s="62">
        <v>504</v>
      </c>
    </row>
    <row r="2179" spans="24:25">
      <c r="X2179" s="57" t="s">
        <v>1789</v>
      </c>
      <c r="Y2179" s="62">
        <v>421</v>
      </c>
    </row>
    <row r="2180" spans="24:25">
      <c r="X2180" s="57" t="s">
        <v>1790</v>
      </c>
      <c r="Y2180" s="62">
        <v>421</v>
      </c>
    </row>
    <row r="2181" spans="24:25">
      <c r="X2181" s="57" t="s">
        <v>5922</v>
      </c>
      <c r="Y2181" s="62">
        <v>421</v>
      </c>
    </row>
    <row r="2182" spans="24:25">
      <c r="X2182" s="57" t="s">
        <v>4855</v>
      </c>
      <c r="Y2182" s="62">
        <v>421</v>
      </c>
    </row>
    <row r="2183" spans="24:25">
      <c r="X2183" s="57" t="s">
        <v>1792</v>
      </c>
      <c r="Y2183" s="62">
        <v>421</v>
      </c>
    </row>
    <row r="2184" spans="24:25">
      <c r="X2184" s="57" t="s">
        <v>7845</v>
      </c>
      <c r="Y2184" s="62">
        <v>421</v>
      </c>
    </row>
    <row r="2185" spans="24:25">
      <c r="X2185" s="57" t="s">
        <v>707</v>
      </c>
      <c r="Y2185" s="62">
        <v>370</v>
      </c>
    </row>
    <row r="2186" spans="24:25">
      <c r="X2186" s="57" t="s">
        <v>708</v>
      </c>
      <c r="Y2186" s="62">
        <v>370</v>
      </c>
    </row>
    <row r="2187" spans="24:25">
      <c r="X2187" s="57" t="s">
        <v>5597</v>
      </c>
      <c r="Y2187" s="62">
        <v>370</v>
      </c>
    </row>
    <row r="2188" spans="24:25">
      <c r="X2188" s="57" t="s">
        <v>709</v>
      </c>
      <c r="Y2188" s="62">
        <v>370</v>
      </c>
    </row>
    <row r="2189" spans="24:25">
      <c r="X2189" s="57" t="s">
        <v>4856</v>
      </c>
      <c r="Y2189" s="62">
        <v>421</v>
      </c>
    </row>
    <row r="2190" spans="24:25">
      <c r="X2190" s="57" t="s">
        <v>1796</v>
      </c>
      <c r="Y2190" s="62">
        <v>421</v>
      </c>
    </row>
    <row r="2191" spans="24:25">
      <c r="X2191" s="57" t="s">
        <v>1813</v>
      </c>
      <c r="Y2191" s="62">
        <v>572</v>
      </c>
    </row>
    <row r="2192" spans="24:25">
      <c r="X2192" s="57" t="s">
        <v>1814</v>
      </c>
      <c r="Y2192" s="62">
        <v>572</v>
      </c>
    </row>
    <row r="2193" spans="24:25">
      <c r="X2193" s="57" t="s">
        <v>5923</v>
      </c>
      <c r="Y2193" s="62">
        <v>572</v>
      </c>
    </row>
    <row r="2194" spans="24:25">
      <c r="X2194" s="57" t="s">
        <v>4861</v>
      </c>
      <c r="Y2194" s="62">
        <v>572</v>
      </c>
    </row>
    <row r="2195" spans="24:25">
      <c r="X2195" s="57" t="s">
        <v>1816</v>
      </c>
      <c r="Y2195" s="62">
        <v>572</v>
      </c>
    </row>
    <row r="2196" spans="24:25">
      <c r="X2196" s="57" t="s">
        <v>7846</v>
      </c>
      <c r="Y2196" s="62">
        <v>572</v>
      </c>
    </row>
    <row r="2197" spans="24:25">
      <c r="X2197" s="57" t="s">
        <v>716</v>
      </c>
      <c r="Y2197" s="62">
        <v>497</v>
      </c>
    </row>
    <row r="2198" spans="24:25">
      <c r="X2198" s="57" t="s">
        <v>717</v>
      </c>
      <c r="Y2198" s="62">
        <v>497</v>
      </c>
    </row>
    <row r="2199" spans="24:25">
      <c r="X2199" s="57" t="s">
        <v>5598</v>
      </c>
      <c r="Y2199" s="62">
        <v>497</v>
      </c>
    </row>
    <row r="2200" spans="24:25">
      <c r="X2200" s="57" t="s">
        <v>718</v>
      </c>
      <c r="Y2200" s="62">
        <v>497</v>
      </c>
    </row>
    <row r="2201" spans="24:25">
      <c r="X2201" s="57" t="s">
        <v>4862</v>
      </c>
      <c r="Y2201" s="62">
        <v>572</v>
      </c>
    </row>
    <row r="2202" spans="24:25">
      <c r="X2202" s="57" t="s">
        <v>1820</v>
      </c>
      <c r="Y2202" s="62">
        <v>572</v>
      </c>
    </row>
    <row r="2203" spans="24:25">
      <c r="X2203" s="57" t="s">
        <v>1805</v>
      </c>
      <c r="Y2203" s="62">
        <v>532</v>
      </c>
    </row>
    <row r="2204" spans="24:25">
      <c r="X2204" s="57" t="s">
        <v>1806</v>
      </c>
      <c r="Y2204" s="62">
        <v>532</v>
      </c>
    </row>
    <row r="2205" spans="24:25">
      <c r="X2205" s="57" t="s">
        <v>5924</v>
      </c>
      <c r="Y2205" s="62">
        <v>532</v>
      </c>
    </row>
    <row r="2206" spans="24:25">
      <c r="X2206" s="57" t="s">
        <v>4859</v>
      </c>
      <c r="Y2206" s="62">
        <v>532</v>
      </c>
    </row>
    <row r="2207" spans="24:25">
      <c r="X2207" s="57" t="s">
        <v>1808</v>
      </c>
      <c r="Y2207" s="62">
        <v>532</v>
      </c>
    </row>
    <row r="2208" spans="24:25">
      <c r="X2208" s="57" t="s">
        <v>7847</v>
      </c>
      <c r="Y2208" s="62">
        <v>532</v>
      </c>
    </row>
    <row r="2209" spans="24:25">
      <c r="X2209" s="57" t="s">
        <v>713</v>
      </c>
      <c r="Y2209" s="62">
        <v>473</v>
      </c>
    </row>
    <row r="2210" spans="24:25">
      <c r="X2210" s="57" t="s">
        <v>714</v>
      </c>
      <c r="Y2210" s="62">
        <v>473</v>
      </c>
    </row>
    <row r="2211" spans="24:25">
      <c r="X2211" s="57" t="s">
        <v>5599</v>
      </c>
      <c r="Y2211" s="62">
        <v>473</v>
      </c>
    </row>
    <row r="2212" spans="24:25">
      <c r="X2212" s="57" t="s">
        <v>715</v>
      </c>
      <c r="Y2212" s="62">
        <v>473</v>
      </c>
    </row>
    <row r="2213" spans="24:25">
      <c r="X2213" s="57" t="s">
        <v>4860</v>
      </c>
      <c r="Y2213" s="62">
        <v>532</v>
      </c>
    </row>
    <row r="2214" spans="24:25">
      <c r="X2214" s="57" t="s">
        <v>1812</v>
      </c>
      <c r="Y2214" s="62">
        <v>532</v>
      </c>
    </row>
    <row r="2215" spans="24:25">
      <c r="X2215" s="57" t="s">
        <v>1821</v>
      </c>
      <c r="Y2215" s="62">
        <v>631</v>
      </c>
    </row>
    <row r="2216" spans="24:25">
      <c r="X2216" s="57" t="s">
        <v>1822</v>
      </c>
      <c r="Y2216" s="62">
        <v>631</v>
      </c>
    </row>
    <row r="2217" spans="24:25">
      <c r="X2217" s="57" t="s">
        <v>5925</v>
      </c>
      <c r="Y2217" s="62">
        <v>631</v>
      </c>
    </row>
    <row r="2218" spans="24:25">
      <c r="X2218" s="57" t="s">
        <v>4863</v>
      </c>
      <c r="Y2218" s="62">
        <v>631</v>
      </c>
    </row>
    <row r="2219" spans="24:25">
      <c r="X2219" s="57" t="s">
        <v>1824</v>
      </c>
      <c r="Y2219" s="62">
        <v>631</v>
      </c>
    </row>
    <row r="2220" spans="24:25">
      <c r="X2220" s="57" t="s">
        <v>7848</v>
      </c>
      <c r="Y2220" s="62">
        <v>631</v>
      </c>
    </row>
    <row r="2221" spans="24:25">
      <c r="X2221" s="57" t="s">
        <v>719</v>
      </c>
      <c r="Y2221" s="62">
        <v>545</v>
      </c>
    </row>
    <row r="2222" spans="24:25">
      <c r="X2222" s="57" t="s">
        <v>720</v>
      </c>
      <c r="Y2222" s="62">
        <v>545</v>
      </c>
    </row>
    <row r="2223" spans="24:25">
      <c r="X2223" s="57" t="s">
        <v>5600</v>
      </c>
      <c r="Y2223" s="62">
        <v>545</v>
      </c>
    </row>
    <row r="2224" spans="24:25">
      <c r="X2224" s="57" t="s">
        <v>721</v>
      </c>
      <c r="Y2224" s="62">
        <v>545</v>
      </c>
    </row>
    <row r="2225" spans="24:25">
      <c r="X2225" s="57" t="s">
        <v>1829</v>
      </c>
      <c r="Y2225" s="62">
        <v>676</v>
      </c>
    </row>
    <row r="2226" spans="24:25">
      <c r="X2226" s="57" t="s">
        <v>1830</v>
      </c>
      <c r="Y2226" s="62">
        <v>676</v>
      </c>
    </row>
    <row r="2227" spans="24:25">
      <c r="X2227" s="57" t="s">
        <v>5926</v>
      </c>
      <c r="Y2227" s="62">
        <v>676</v>
      </c>
    </row>
    <row r="2228" spans="24:25">
      <c r="X2228" s="57" t="s">
        <v>4865</v>
      </c>
      <c r="Y2228" s="62">
        <v>676</v>
      </c>
    </row>
    <row r="2229" spans="24:25">
      <c r="X2229" s="57" t="s">
        <v>1832</v>
      </c>
      <c r="Y2229" s="62">
        <v>676</v>
      </c>
    </row>
    <row r="2230" spans="24:25">
      <c r="X2230" s="57" t="s">
        <v>7849</v>
      </c>
      <c r="Y2230" s="62">
        <v>676</v>
      </c>
    </row>
    <row r="2231" spans="24:25">
      <c r="X2231" s="57" t="s">
        <v>4866</v>
      </c>
      <c r="Y2231" s="62">
        <v>676</v>
      </c>
    </row>
    <row r="2232" spans="24:25">
      <c r="X2232" s="57" t="s">
        <v>1836</v>
      </c>
      <c r="Y2232" s="62">
        <v>676</v>
      </c>
    </row>
    <row r="2233" spans="24:25">
      <c r="X2233" s="57" t="s">
        <v>4864</v>
      </c>
      <c r="Y2233" s="62">
        <v>631</v>
      </c>
    </row>
    <row r="2234" spans="24:25">
      <c r="X2234" s="57" t="s">
        <v>1828</v>
      </c>
      <c r="Y2234" s="62">
        <v>631</v>
      </c>
    </row>
    <row r="2235" spans="24:25">
      <c r="X2235" s="57" t="s">
        <v>1837</v>
      </c>
      <c r="Y2235" s="62">
        <v>698</v>
      </c>
    </row>
    <row r="2236" spans="24:25">
      <c r="X2236" s="57" t="s">
        <v>1838</v>
      </c>
      <c r="Y2236" s="62">
        <v>698</v>
      </c>
    </row>
    <row r="2237" spans="24:25">
      <c r="X2237" s="57" t="s">
        <v>5927</v>
      </c>
      <c r="Y2237" s="62">
        <v>698</v>
      </c>
    </row>
    <row r="2238" spans="24:25">
      <c r="X2238" s="57" t="s">
        <v>4867</v>
      </c>
      <c r="Y2238" s="62">
        <v>698</v>
      </c>
    </row>
    <row r="2239" spans="24:25">
      <c r="X2239" s="57" t="s">
        <v>1840</v>
      </c>
      <c r="Y2239" s="62">
        <v>698</v>
      </c>
    </row>
    <row r="2240" spans="24:25">
      <c r="X2240" s="57" t="s">
        <v>7850</v>
      </c>
      <c r="Y2240" s="62">
        <v>698</v>
      </c>
    </row>
    <row r="2241" spans="24:25">
      <c r="X2241" s="57" t="s">
        <v>722</v>
      </c>
      <c r="Y2241" s="62">
        <v>618</v>
      </c>
    </row>
    <row r="2242" spans="24:25">
      <c r="X2242" s="57" t="s">
        <v>723</v>
      </c>
      <c r="Y2242" s="62">
        <v>618</v>
      </c>
    </row>
    <row r="2243" spans="24:25">
      <c r="X2243" s="57" t="s">
        <v>5601</v>
      </c>
      <c r="Y2243" s="62">
        <v>618</v>
      </c>
    </row>
    <row r="2244" spans="24:25">
      <c r="X2244" s="57" t="s">
        <v>724</v>
      </c>
      <c r="Y2244" s="62">
        <v>618</v>
      </c>
    </row>
    <row r="2245" spans="24:25">
      <c r="X2245" s="57" t="s">
        <v>1845</v>
      </c>
      <c r="Y2245" s="62">
        <v>762</v>
      </c>
    </row>
    <row r="2246" spans="24:25">
      <c r="X2246" s="57" t="s">
        <v>1846</v>
      </c>
      <c r="Y2246" s="62">
        <v>762</v>
      </c>
    </row>
    <row r="2247" spans="24:25">
      <c r="X2247" s="57" t="s">
        <v>5928</v>
      </c>
      <c r="Y2247" s="62">
        <v>762</v>
      </c>
    </row>
    <row r="2248" spans="24:25">
      <c r="X2248" s="57" t="s">
        <v>4869</v>
      </c>
      <c r="Y2248" s="62">
        <v>762</v>
      </c>
    </row>
    <row r="2249" spans="24:25">
      <c r="X2249" s="57" t="s">
        <v>1848</v>
      </c>
      <c r="Y2249" s="62">
        <v>762</v>
      </c>
    </row>
    <row r="2250" spans="24:25">
      <c r="X2250" s="57" t="s">
        <v>7851</v>
      </c>
      <c r="Y2250" s="62">
        <v>762</v>
      </c>
    </row>
    <row r="2251" spans="24:25">
      <c r="X2251" s="57" t="s">
        <v>4870</v>
      </c>
      <c r="Y2251" s="62">
        <v>762</v>
      </c>
    </row>
    <row r="2252" spans="24:25">
      <c r="X2252" s="57" t="s">
        <v>1852</v>
      </c>
      <c r="Y2252" s="62">
        <v>762</v>
      </c>
    </row>
    <row r="2253" spans="24:25">
      <c r="X2253" s="57" t="s">
        <v>4868</v>
      </c>
      <c r="Y2253" s="62">
        <v>698</v>
      </c>
    </row>
    <row r="2254" spans="24:25">
      <c r="X2254" s="57" t="s">
        <v>1844</v>
      </c>
      <c r="Y2254" s="62">
        <v>698</v>
      </c>
    </row>
    <row r="2255" spans="24:25">
      <c r="X2255" s="57" t="s">
        <v>1853</v>
      </c>
      <c r="Y2255" s="62">
        <v>808</v>
      </c>
    </row>
    <row r="2256" spans="24:25">
      <c r="X2256" s="57" t="s">
        <v>1854</v>
      </c>
      <c r="Y2256" s="62">
        <v>808</v>
      </c>
    </row>
    <row r="2257" spans="24:25">
      <c r="X2257" s="57" t="s">
        <v>5929</v>
      </c>
      <c r="Y2257" s="62">
        <v>808</v>
      </c>
    </row>
    <row r="2258" spans="24:25">
      <c r="X2258" s="57" t="s">
        <v>4871</v>
      </c>
      <c r="Y2258" s="62">
        <v>808</v>
      </c>
    </row>
    <row r="2259" spans="24:25">
      <c r="X2259" s="57" t="s">
        <v>1856</v>
      </c>
      <c r="Y2259" s="62">
        <v>808</v>
      </c>
    </row>
    <row r="2260" spans="24:25">
      <c r="X2260" s="57" t="s">
        <v>7852</v>
      </c>
      <c r="Y2260" s="62">
        <v>808</v>
      </c>
    </row>
    <row r="2261" spans="24:25">
      <c r="X2261" s="57" t="s">
        <v>725</v>
      </c>
      <c r="Y2261" s="62">
        <v>698</v>
      </c>
    </row>
    <row r="2262" spans="24:25">
      <c r="X2262" s="57" t="s">
        <v>726</v>
      </c>
      <c r="Y2262" s="62">
        <v>698</v>
      </c>
    </row>
    <row r="2263" spans="24:25">
      <c r="X2263" s="57" t="s">
        <v>5602</v>
      </c>
      <c r="Y2263" s="62">
        <v>698</v>
      </c>
    </row>
    <row r="2264" spans="24:25">
      <c r="X2264" s="57" t="s">
        <v>727</v>
      </c>
      <c r="Y2264" s="62">
        <v>698</v>
      </c>
    </row>
    <row r="2265" spans="24:25">
      <c r="X2265" s="57" t="s">
        <v>1861</v>
      </c>
      <c r="Y2265" s="62">
        <v>869</v>
      </c>
    </row>
    <row r="2266" spans="24:25">
      <c r="X2266" s="57" t="s">
        <v>1862</v>
      </c>
      <c r="Y2266" s="62">
        <v>869</v>
      </c>
    </row>
    <row r="2267" spans="24:25">
      <c r="X2267" s="57" t="s">
        <v>5930</v>
      </c>
      <c r="Y2267" s="62">
        <v>869</v>
      </c>
    </row>
    <row r="2268" spans="24:25">
      <c r="X2268" s="57" t="s">
        <v>4873</v>
      </c>
      <c r="Y2268" s="62">
        <v>869</v>
      </c>
    </row>
    <row r="2269" spans="24:25">
      <c r="X2269" s="57" t="s">
        <v>1864</v>
      </c>
      <c r="Y2269" s="62">
        <v>869</v>
      </c>
    </row>
    <row r="2270" spans="24:25">
      <c r="X2270" s="57" t="s">
        <v>7853</v>
      </c>
      <c r="Y2270" s="62">
        <v>869</v>
      </c>
    </row>
    <row r="2271" spans="24:25">
      <c r="X2271" s="57" t="s">
        <v>4874</v>
      </c>
      <c r="Y2271" s="62">
        <v>869</v>
      </c>
    </row>
    <row r="2272" spans="24:25">
      <c r="X2272" s="57" t="s">
        <v>1868</v>
      </c>
      <c r="Y2272" s="62">
        <v>869</v>
      </c>
    </row>
    <row r="2273" spans="24:25">
      <c r="X2273" s="57" t="s">
        <v>4872</v>
      </c>
      <c r="Y2273" s="62">
        <v>808</v>
      </c>
    </row>
    <row r="2274" spans="24:25">
      <c r="X2274" s="57" t="s">
        <v>1860</v>
      </c>
      <c r="Y2274" s="62">
        <v>808</v>
      </c>
    </row>
    <row r="2275" spans="24:25">
      <c r="X2275" s="57" t="s">
        <v>1869</v>
      </c>
      <c r="Y2275" s="62">
        <v>371</v>
      </c>
    </row>
    <row r="2276" spans="24:25">
      <c r="X2276" s="57" t="s">
        <v>1870</v>
      </c>
      <c r="Y2276" s="62">
        <v>371</v>
      </c>
    </row>
    <row r="2277" spans="24:25">
      <c r="X2277" s="57" t="s">
        <v>5931</v>
      </c>
      <c r="Y2277" s="62">
        <v>371</v>
      </c>
    </row>
    <row r="2278" spans="24:25">
      <c r="X2278" s="57" t="s">
        <v>4875</v>
      </c>
      <c r="Y2278" s="62">
        <v>371</v>
      </c>
    </row>
    <row r="2279" spans="24:25">
      <c r="X2279" s="57" t="s">
        <v>1872</v>
      </c>
      <c r="Y2279" s="62">
        <v>371</v>
      </c>
    </row>
    <row r="2280" spans="24:25">
      <c r="X2280" s="57" t="s">
        <v>7854</v>
      </c>
      <c r="Y2280" s="62">
        <v>371</v>
      </c>
    </row>
    <row r="2281" spans="24:25">
      <c r="X2281" s="57" t="s">
        <v>728</v>
      </c>
      <c r="Y2281" s="62">
        <v>326</v>
      </c>
    </row>
    <row r="2282" spans="24:25">
      <c r="X2282" s="57" t="s">
        <v>729</v>
      </c>
      <c r="Y2282" s="62">
        <v>326</v>
      </c>
    </row>
    <row r="2283" spans="24:25">
      <c r="X2283" s="57" t="s">
        <v>5603</v>
      </c>
      <c r="Y2283" s="62">
        <v>326</v>
      </c>
    </row>
    <row r="2284" spans="24:25">
      <c r="X2284" s="57" t="s">
        <v>730</v>
      </c>
      <c r="Y2284" s="62">
        <v>326</v>
      </c>
    </row>
    <row r="2285" spans="24:25">
      <c r="X2285" s="57" t="s">
        <v>4876</v>
      </c>
      <c r="Y2285" s="62">
        <v>371</v>
      </c>
    </row>
    <row r="2286" spans="24:25">
      <c r="X2286" s="57" t="s">
        <v>1876</v>
      </c>
      <c r="Y2286" s="62">
        <v>371</v>
      </c>
    </row>
    <row r="2287" spans="24:25">
      <c r="X2287" s="57" t="s">
        <v>1877</v>
      </c>
      <c r="Y2287" s="62">
        <v>412</v>
      </c>
    </row>
    <row r="2288" spans="24:25">
      <c r="X2288" s="57" t="s">
        <v>1878</v>
      </c>
      <c r="Y2288" s="62">
        <v>412</v>
      </c>
    </row>
    <row r="2289" spans="24:25">
      <c r="X2289" s="57" t="s">
        <v>5932</v>
      </c>
      <c r="Y2289" s="62">
        <v>412</v>
      </c>
    </row>
    <row r="2290" spans="24:25">
      <c r="X2290" s="57" t="s">
        <v>4877</v>
      </c>
      <c r="Y2290" s="62">
        <v>412</v>
      </c>
    </row>
    <row r="2291" spans="24:25">
      <c r="X2291" s="57" t="s">
        <v>1880</v>
      </c>
      <c r="Y2291" s="62">
        <v>412</v>
      </c>
    </row>
    <row r="2292" spans="24:25">
      <c r="X2292" s="57" t="s">
        <v>7855</v>
      </c>
      <c r="Y2292" s="62">
        <v>412</v>
      </c>
    </row>
    <row r="2293" spans="24:25">
      <c r="X2293" s="57" t="s">
        <v>731</v>
      </c>
      <c r="Y2293" s="62">
        <v>362</v>
      </c>
    </row>
    <row r="2294" spans="24:25">
      <c r="X2294" s="57" t="s">
        <v>732</v>
      </c>
      <c r="Y2294" s="62">
        <v>362</v>
      </c>
    </row>
    <row r="2295" spans="24:25">
      <c r="X2295" s="57" t="s">
        <v>5604</v>
      </c>
      <c r="Y2295" s="62">
        <v>362</v>
      </c>
    </row>
    <row r="2296" spans="24:25">
      <c r="X2296" s="57" t="s">
        <v>733</v>
      </c>
      <c r="Y2296" s="62">
        <v>362</v>
      </c>
    </row>
    <row r="2297" spans="24:25">
      <c r="X2297" s="57" t="s">
        <v>4878</v>
      </c>
      <c r="Y2297" s="62">
        <v>412</v>
      </c>
    </row>
    <row r="2298" spans="24:25">
      <c r="X2298" s="57" t="s">
        <v>1884</v>
      </c>
      <c r="Y2298" s="62">
        <v>412</v>
      </c>
    </row>
    <row r="2299" spans="24:25">
      <c r="X2299" s="57" t="s">
        <v>1893</v>
      </c>
      <c r="Y2299" s="62">
        <v>601</v>
      </c>
    </row>
    <row r="2300" spans="24:25">
      <c r="X2300" s="57" t="s">
        <v>1894</v>
      </c>
      <c r="Y2300" s="62">
        <v>601</v>
      </c>
    </row>
    <row r="2301" spans="24:25">
      <c r="X2301" s="57" t="s">
        <v>5933</v>
      </c>
      <c r="Y2301" s="62">
        <v>601</v>
      </c>
    </row>
    <row r="2302" spans="24:25">
      <c r="X2302" s="57" t="s">
        <v>4881</v>
      </c>
      <c r="Y2302" s="62">
        <v>601</v>
      </c>
    </row>
    <row r="2303" spans="24:25">
      <c r="X2303" s="57" t="s">
        <v>1896</v>
      </c>
      <c r="Y2303" s="62">
        <v>601</v>
      </c>
    </row>
    <row r="2304" spans="24:25">
      <c r="X2304" s="57" t="s">
        <v>7856</v>
      </c>
      <c r="Y2304" s="62">
        <v>601</v>
      </c>
    </row>
    <row r="2305" spans="24:25">
      <c r="X2305" s="57" t="s">
        <v>737</v>
      </c>
      <c r="Y2305" s="62">
        <v>512</v>
      </c>
    </row>
    <row r="2306" spans="24:25">
      <c r="X2306" s="57" t="s">
        <v>738</v>
      </c>
      <c r="Y2306" s="62">
        <v>512</v>
      </c>
    </row>
    <row r="2307" spans="24:25">
      <c r="X2307" s="57" t="s">
        <v>5605</v>
      </c>
      <c r="Y2307" s="62">
        <v>512</v>
      </c>
    </row>
    <row r="2308" spans="24:25">
      <c r="X2308" s="57" t="s">
        <v>739</v>
      </c>
      <c r="Y2308" s="62">
        <v>512</v>
      </c>
    </row>
    <row r="2309" spans="24:25">
      <c r="X2309" s="57" t="s">
        <v>4882</v>
      </c>
      <c r="Y2309" s="62">
        <v>601</v>
      </c>
    </row>
    <row r="2310" spans="24:25">
      <c r="X2310" s="57" t="s">
        <v>1900</v>
      </c>
      <c r="Y2310" s="62">
        <v>601</v>
      </c>
    </row>
    <row r="2311" spans="24:25">
      <c r="X2311" s="57" t="s">
        <v>1885</v>
      </c>
      <c r="Y2311" s="62">
        <v>438</v>
      </c>
    </row>
    <row r="2312" spans="24:25">
      <c r="X2312" s="57" t="s">
        <v>1886</v>
      </c>
      <c r="Y2312" s="62">
        <v>438</v>
      </c>
    </row>
    <row r="2313" spans="24:25">
      <c r="X2313" s="57" t="s">
        <v>5934</v>
      </c>
      <c r="Y2313" s="62">
        <v>438</v>
      </c>
    </row>
    <row r="2314" spans="24:25">
      <c r="X2314" s="57" t="s">
        <v>4879</v>
      </c>
      <c r="Y2314" s="62">
        <v>438</v>
      </c>
    </row>
    <row r="2315" spans="24:25">
      <c r="X2315" s="57" t="s">
        <v>1888</v>
      </c>
      <c r="Y2315" s="62">
        <v>438</v>
      </c>
    </row>
    <row r="2316" spans="24:25">
      <c r="X2316" s="57" t="s">
        <v>7857</v>
      </c>
      <c r="Y2316" s="62">
        <v>438</v>
      </c>
    </row>
    <row r="2317" spans="24:25">
      <c r="X2317" s="57" t="s">
        <v>734</v>
      </c>
      <c r="Y2317" s="62">
        <v>398</v>
      </c>
    </row>
    <row r="2318" spans="24:25">
      <c r="X2318" s="57" t="s">
        <v>735</v>
      </c>
      <c r="Y2318" s="62">
        <v>398</v>
      </c>
    </row>
    <row r="2319" spans="24:25">
      <c r="X2319" s="57" t="s">
        <v>5606</v>
      </c>
      <c r="Y2319" s="62">
        <v>398</v>
      </c>
    </row>
    <row r="2320" spans="24:25">
      <c r="X2320" s="57" t="s">
        <v>736</v>
      </c>
      <c r="Y2320" s="62">
        <v>398</v>
      </c>
    </row>
    <row r="2321" spans="24:25">
      <c r="X2321" s="57" t="s">
        <v>4880</v>
      </c>
      <c r="Y2321" s="62">
        <v>438</v>
      </c>
    </row>
    <row r="2322" spans="24:25">
      <c r="X2322" s="57" t="s">
        <v>1892</v>
      </c>
      <c r="Y2322" s="62">
        <v>438</v>
      </c>
    </row>
    <row r="2323" spans="24:25">
      <c r="X2323" s="57" t="s">
        <v>1909</v>
      </c>
      <c r="Y2323" s="62">
        <v>655</v>
      </c>
    </row>
    <row r="2324" spans="24:25">
      <c r="X2324" s="57" t="s">
        <v>1910</v>
      </c>
      <c r="Y2324" s="62">
        <v>655</v>
      </c>
    </row>
    <row r="2325" spans="24:25">
      <c r="X2325" s="57" t="s">
        <v>5935</v>
      </c>
      <c r="Y2325" s="62">
        <v>655</v>
      </c>
    </row>
    <row r="2326" spans="24:25">
      <c r="X2326" s="57" t="s">
        <v>4885</v>
      </c>
      <c r="Y2326" s="62">
        <v>655</v>
      </c>
    </row>
    <row r="2327" spans="24:25">
      <c r="X2327" s="57" t="s">
        <v>1912</v>
      </c>
      <c r="Y2327" s="62">
        <v>655</v>
      </c>
    </row>
    <row r="2328" spans="24:25">
      <c r="X2328" s="57" t="s">
        <v>7858</v>
      </c>
      <c r="Y2328" s="62">
        <v>655</v>
      </c>
    </row>
    <row r="2329" spans="24:25">
      <c r="X2329" s="57" t="s">
        <v>743</v>
      </c>
      <c r="Y2329" s="62">
        <v>565</v>
      </c>
    </row>
    <row r="2330" spans="24:25">
      <c r="X2330" s="57" t="s">
        <v>744</v>
      </c>
      <c r="Y2330" s="62">
        <v>565</v>
      </c>
    </row>
    <row r="2331" spans="24:25">
      <c r="X2331" s="57" t="s">
        <v>5607</v>
      </c>
      <c r="Y2331" s="62">
        <v>565</v>
      </c>
    </row>
    <row r="2332" spans="24:25">
      <c r="X2332" s="57" t="s">
        <v>745</v>
      </c>
      <c r="Y2332" s="62">
        <v>565</v>
      </c>
    </row>
    <row r="2333" spans="24:25">
      <c r="X2333" s="57" t="s">
        <v>4886</v>
      </c>
      <c r="Y2333" s="62">
        <v>655</v>
      </c>
    </row>
    <row r="2334" spans="24:25">
      <c r="X2334" s="57" t="s">
        <v>1916</v>
      </c>
      <c r="Y2334" s="62">
        <v>655</v>
      </c>
    </row>
    <row r="2335" spans="24:25">
      <c r="X2335" s="57" t="s">
        <v>1901</v>
      </c>
      <c r="Y2335" s="62">
        <v>577</v>
      </c>
    </row>
    <row r="2336" spans="24:25">
      <c r="X2336" s="57" t="s">
        <v>1902</v>
      </c>
      <c r="Y2336" s="62">
        <v>577</v>
      </c>
    </row>
    <row r="2337" spans="24:25">
      <c r="X2337" s="57" t="s">
        <v>5936</v>
      </c>
      <c r="Y2337" s="62">
        <v>577</v>
      </c>
    </row>
    <row r="2338" spans="24:25">
      <c r="X2338" s="57" t="s">
        <v>4883</v>
      </c>
      <c r="Y2338" s="62">
        <v>577</v>
      </c>
    </row>
    <row r="2339" spans="24:25">
      <c r="X2339" s="57" t="s">
        <v>1904</v>
      </c>
      <c r="Y2339" s="62">
        <v>577</v>
      </c>
    </row>
    <row r="2340" spans="24:25">
      <c r="X2340" s="57" t="s">
        <v>7859</v>
      </c>
      <c r="Y2340" s="62">
        <v>577</v>
      </c>
    </row>
    <row r="2341" spans="24:25">
      <c r="X2341" s="57" t="s">
        <v>740</v>
      </c>
      <c r="Y2341" s="62">
        <v>512</v>
      </c>
    </row>
    <row r="2342" spans="24:25">
      <c r="X2342" s="57" t="s">
        <v>741</v>
      </c>
      <c r="Y2342" s="62">
        <v>512</v>
      </c>
    </row>
    <row r="2343" spans="24:25">
      <c r="X2343" s="57" t="s">
        <v>5608</v>
      </c>
      <c r="Y2343" s="62">
        <v>512</v>
      </c>
    </row>
    <row r="2344" spans="24:25">
      <c r="X2344" s="57" t="s">
        <v>742</v>
      </c>
      <c r="Y2344" s="62">
        <v>512</v>
      </c>
    </row>
    <row r="2345" spans="24:25">
      <c r="X2345" s="57" t="s">
        <v>4884</v>
      </c>
      <c r="Y2345" s="62">
        <v>577</v>
      </c>
    </row>
    <row r="2346" spans="24:25">
      <c r="X2346" s="57" t="s">
        <v>1908</v>
      </c>
      <c r="Y2346" s="62">
        <v>577</v>
      </c>
    </row>
    <row r="2347" spans="24:25">
      <c r="X2347" s="57" t="s">
        <v>1917</v>
      </c>
      <c r="Y2347" s="62">
        <v>672</v>
      </c>
    </row>
    <row r="2348" spans="24:25">
      <c r="X2348" s="57" t="s">
        <v>1918</v>
      </c>
      <c r="Y2348" s="62">
        <v>672</v>
      </c>
    </row>
    <row r="2349" spans="24:25">
      <c r="X2349" s="57" t="s">
        <v>5937</v>
      </c>
      <c r="Y2349" s="62">
        <v>672</v>
      </c>
    </row>
    <row r="2350" spans="24:25">
      <c r="X2350" s="57" t="s">
        <v>4887</v>
      </c>
      <c r="Y2350" s="62">
        <v>672</v>
      </c>
    </row>
    <row r="2351" spans="24:25">
      <c r="X2351" s="57" t="s">
        <v>1920</v>
      </c>
      <c r="Y2351" s="62">
        <v>672</v>
      </c>
    </row>
    <row r="2352" spans="24:25">
      <c r="X2352" s="57" t="s">
        <v>7860</v>
      </c>
      <c r="Y2352" s="62">
        <v>672</v>
      </c>
    </row>
    <row r="2353" spans="24:25">
      <c r="X2353" s="57" t="s">
        <v>746</v>
      </c>
      <c r="Y2353" s="62">
        <v>579</v>
      </c>
    </row>
    <row r="2354" spans="24:25">
      <c r="X2354" s="57" t="s">
        <v>747</v>
      </c>
      <c r="Y2354" s="62">
        <v>579</v>
      </c>
    </row>
    <row r="2355" spans="24:25">
      <c r="X2355" s="57" t="s">
        <v>5609</v>
      </c>
      <c r="Y2355" s="62">
        <v>579</v>
      </c>
    </row>
    <row r="2356" spans="24:25">
      <c r="X2356" s="57" t="s">
        <v>748</v>
      </c>
      <c r="Y2356" s="62">
        <v>579</v>
      </c>
    </row>
    <row r="2357" spans="24:25">
      <c r="X2357" s="57" t="s">
        <v>4888</v>
      </c>
      <c r="Y2357" s="62">
        <v>672</v>
      </c>
    </row>
    <row r="2358" spans="24:25">
      <c r="X2358" s="57" t="s">
        <v>1924</v>
      </c>
      <c r="Y2358" s="62">
        <v>672</v>
      </c>
    </row>
    <row r="2359" spans="24:25">
      <c r="X2359" s="57" t="s">
        <v>1925</v>
      </c>
      <c r="Y2359" s="62">
        <v>738</v>
      </c>
    </row>
    <row r="2360" spans="24:25">
      <c r="X2360" s="57" t="s">
        <v>1926</v>
      </c>
      <c r="Y2360" s="62">
        <v>738</v>
      </c>
    </row>
    <row r="2361" spans="24:25">
      <c r="X2361" s="57" t="s">
        <v>5938</v>
      </c>
      <c r="Y2361" s="62">
        <v>738</v>
      </c>
    </row>
    <row r="2362" spans="24:25">
      <c r="X2362" s="57" t="s">
        <v>4889</v>
      </c>
      <c r="Y2362" s="62">
        <v>738</v>
      </c>
    </row>
    <row r="2363" spans="24:25">
      <c r="X2363" s="57" t="s">
        <v>1928</v>
      </c>
      <c r="Y2363" s="62">
        <v>738</v>
      </c>
    </row>
    <row r="2364" spans="24:25">
      <c r="X2364" s="57" t="s">
        <v>7861</v>
      </c>
      <c r="Y2364" s="62">
        <v>738</v>
      </c>
    </row>
    <row r="2365" spans="24:25">
      <c r="X2365" s="57" t="s">
        <v>749</v>
      </c>
      <c r="Y2365" s="62">
        <v>653</v>
      </c>
    </row>
    <row r="2366" spans="24:25">
      <c r="X2366" s="57" t="s">
        <v>750</v>
      </c>
      <c r="Y2366" s="62">
        <v>653</v>
      </c>
    </row>
    <row r="2367" spans="24:25">
      <c r="X2367" s="57" t="s">
        <v>5610</v>
      </c>
      <c r="Y2367" s="62">
        <v>653</v>
      </c>
    </row>
    <row r="2368" spans="24:25">
      <c r="X2368" s="57" t="s">
        <v>751</v>
      </c>
      <c r="Y2368" s="62">
        <v>653</v>
      </c>
    </row>
    <row r="2369" spans="24:25">
      <c r="X2369" s="57" t="s">
        <v>4890</v>
      </c>
      <c r="Y2369" s="62">
        <v>738</v>
      </c>
    </row>
    <row r="2370" spans="24:25">
      <c r="X2370" s="57" t="s">
        <v>1932</v>
      </c>
      <c r="Y2370" s="62">
        <v>738</v>
      </c>
    </row>
    <row r="2371" spans="24:25">
      <c r="X2371" s="57" t="s">
        <v>1933</v>
      </c>
      <c r="Y2371" s="62">
        <v>851</v>
      </c>
    </row>
    <row r="2372" spans="24:25">
      <c r="X2372" s="57" t="s">
        <v>1934</v>
      </c>
      <c r="Y2372" s="62">
        <v>851</v>
      </c>
    </row>
    <row r="2373" spans="24:25">
      <c r="X2373" s="57" t="s">
        <v>5939</v>
      </c>
      <c r="Y2373" s="62">
        <v>851</v>
      </c>
    </row>
    <row r="2374" spans="24:25">
      <c r="X2374" s="57" t="s">
        <v>4891</v>
      </c>
      <c r="Y2374" s="62">
        <v>851</v>
      </c>
    </row>
    <row r="2375" spans="24:25">
      <c r="X2375" s="57" t="s">
        <v>1936</v>
      </c>
      <c r="Y2375" s="62">
        <v>851</v>
      </c>
    </row>
    <row r="2376" spans="24:25">
      <c r="X2376" s="57" t="s">
        <v>7862</v>
      </c>
      <c r="Y2376" s="62">
        <v>851</v>
      </c>
    </row>
    <row r="2377" spans="24:25">
      <c r="X2377" s="57" t="s">
        <v>752</v>
      </c>
      <c r="Y2377" s="62">
        <v>731</v>
      </c>
    </row>
    <row r="2378" spans="24:25">
      <c r="X2378" s="57" t="s">
        <v>753</v>
      </c>
      <c r="Y2378" s="62">
        <v>731</v>
      </c>
    </row>
    <row r="2379" spans="24:25">
      <c r="X2379" s="57" t="s">
        <v>5611</v>
      </c>
      <c r="Y2379" s="62">
        <v>731</v>
      </c>
    </row>
    <row r="2380" spans="24:25">
      <c r="X2380" s="57" t="s">
        <v>754</v>
      </c>
      <c r="Y2380" s="62">
        <v>731</v>
      </c>
    </row>
    <row r="2381" spans="24:25">
      <c r="X2381" s="57" t="s">
        <v>4892</v>
      </c>
      <c r="Y2381" s="62">
        <v>851</v>
      </c>
    </row>
    <row r="2382" spans="24:25">
      <c r="X2382" s="57" t="s">
        <v>1940</v>
      </c>
      <c r="Y2382" s="62">
        <v>851</v>
      </c>
    </row>
    <row r="2383" spans="24:25">
      <c r="X2383" s="57" t="s">
        <v>1941</v>
      </c>
      <c r="Y2383" s="62">
        <v>718</v>
      </c>
    </row>
    <row r="2384" spans="24:25">
      <c r="X2384" s="57" t="s">
        <v>1942</v>
      </c>
      <c r="Y2384" s="62">
        <v>718</v>
      </c>
    </row>
    <row r="2385" spans="24:25">
      <c r="X2385" s="57" t="s">
        <v>5940</v>
      </c>
      <c r="Y2385" s="62">
        <v>718</v>
      </c>
    </row>
    <row r="2386" spans="24:25">
      <c r="X2386" s="57" t="s">
        <v>4893</v>
      </c>
      <c r="Y2386" s="62">
        <v>718</v>
      </c>
    </row>
    <row r="2387" spans="24:25">
      <c r="X2387" s="57" t="s">
        <v>1944</v>
      </c>
      <c r="Y2387" s="62">
        <v>718</v>
      </c>
    </row>
    <row r="2388" spans="24:25">
      <c r="X2388" s="57" t="s">
        <v>7863</v>
      </c>
      <c r="Y2388" s="62">
        <v>718</v>
      </c>
    </row>
    <row r="2389" spans="24:25">
      <c r="X2389" s="57" t="s">
        <v>755</v>
      </c>
      <c r="Y2389" s="62">
        <v>625</v>
      </c>
    </row>
    <row r="2390" spans="24:25">
      <c r="X2390" s="57" t="s">
        <v>756</v>
      </c>
      <c r="Y2390" s="62">
        <v>625</v>
      </c>
    </row>
    <row r="2391" spans="24:25">
      <c r="X2391" s="57" t="s">
        <v>5612</v>
      </c>
      <c r="Y2391" s="62">
        <v>625</v>
      </c>
    </row>
    <row r="2392" spans="24:25">
      <c r="X2392" s="57" t="s">
        <v>757</v>
      </c>
      <c r="Y2392" s="62">
        <v>625</v>
      </c>
    </row>
    <row r="2393" spans="24:25">
      <c r="X2393" s="57" t="s">
        <v>4894</v>
      </c>
      <c r="Y2393" s="62">
        <v>718</v>
      </c>
    </row>
    <row r="2394" spans="24:25">
      <c r="X2394" s="57" t="s">
        <v>1948</v>
      </c>
      <c r="Y2394" s="62">
        <v>718</v>
      </c>
    </row>
    <row r="2395" spans="24:25">
      <c r="X2395" s="57" t="s">
        <v>1949</v>
      </c>
      <c r="Y2395" s="62">
        <v>783</v>
      </c>
    </row>
    <row r="2396" spans="24:25">
      <c r="X2396" s="57" t="s">
        <v>1950</v>
      </c>
      <c r="Y2396" s="62">
        <v>783</v>
      </c>
    </row>
    <row r="2397" spans="24:25">
      <c r="X2397" s="57" t="s">
        <v>5941</v>
      </c>
      <c r="Y2397" s="62">
        <v>783</v>
      </c>
    </row>
    <row r="2398" spans="24:25">
      <c r="X2398" s="57" t="s">
        <v>4895</v>
      </c>
      <c r="Y2398" s="62">
        <v>783</v>
      </c>
    </row>
    <row r="2399" spans="24:25">
      <c r="X2399" s="57" t="s">
        <v>1952</v>
      </c>
      <c r="Y2399" s="62">
        <v>783</v>
      </c>
    </row>
    <row r="2400" spans="24:25">
      <c r="X2400" s="57" t="s">
        <v>7864</v>
      </c>
      <c r="Y2400" s="62">
        <v>783</v>
      </c>
    </row>
    <row r="2401" spans="24:25">
      <c r="X2401" s="57" t="s">
        <v>758</v>
      </c>
      <c r="Y2401" s="62">
        <v>690</v>
      </c>
    </row>
    <row r="2402" spans="24:25">
      <c r="X2402" s="57" t="s">
        <v>759</v>
      </c>
      <c r="Y2402" s="62">
        <v>690</v>
      </c>
    </row>
    <row r="2403" spans="24:25">
      <c r="X2403" s="57" t="s">
        <v>5613</v>
      </c>
      <c r="Y2403" s="62">
        <v>690</v>
      </c>
    </row>
    <row r="2404" spans="24:25">
      <c r="X2404" s="57" t="s">
        <v>760</v>
      </c>
      <c r="Y2404" s="62">
        <v>690</v>
      </c>
    </row>
    <row r="2405" spans="24:25">
      <c r="X2405" s="57" t="s">
        <v>4896</v>
      </c>
      <c r="Y2405" s="62">
        <v>783</v>
      </c>
    </row>
    <row r="2406" spans="24:25">
      <c r="X2406" s="57" t="s">
        <v>1956</v>
      </c>
      <c r="Y2406" s="62">
        <v>783</v>
      </c>
    </row>
    <row r="2407" spans="24:25">
      <c r="X2407" s="57" t="s">
        <v>1957</v>
      </c>
      <c r="Y2407" s="62">
        <v>898</v>
      </c>
    </row>
    <row r="2408" spans="24:25">
      <c r="X2408" s="57" t="s">
        <v>1958</v>
      </c>
      <c r="Y2408" s="62">
        <v>898</v>
      </c>
    </row>
    <row r="2409" spans="24:25">
      <c r="X2409" s="57" t="s">
        <v>5942</v>
      </c>
      <c r="Y2409" s="62">
        <v>898</v>
      </c>
    </row>
    <row r="2410" spans="24:25">
      <c r="X2410" s="57" t="s">
        <v>4897</v>
      </c>
      <c r="Y2410" s="62">
        <v>898</v>
      </c>
    </row>
    <row r="2411" spans="24:25">
      <c r="X2411" s="57" t="s">
        <v>1960</v>
      </c>
      <c r="Y2411" s="62">
        <v>898</v>
      </c>
    </row>
    <row r="2412" spans="24:25">
      <c r="X2412" s="57" t="s">
        <v>7865</v>
      </c>
      <c r="Y2412" s="62">
        <v>898</v>
      </c>
    </row>
    <row r="2413" spans="24:25">
      <c r="X2413" s="57" t="s">
        <v>761</v>
      </c>
      <c r="Y2413" s="62">
        <v>761</v>
      </c>
    </row>
    <row r="2414" spans="24:25">
      <c r="X2414" s="57" t="s">
        <v>762</v>
      </c>
      <c r="Y2414" s="62">
        <v>761</v>
      </c>
    </row>
    <row r="2415" spans="24:25">
      <c r="X2415" s="57" t="s">
        <v>5614</v>
      </c>
      <c r="Y2415" s="62">
        <v>761</v>
      </c>
    </row>
    <row r="2416" spans="24:25">
      <c r="X2416" s="57" t="s">
        <v>763</v>
      </c>
      <c r="Y2416" s="62">
        <v>761</v>
      </c>
    </row>
    <row r="2417" spans="24:25">
      <c r="X2417" s="57" t="s">
        <v>4898</v>
      </c>
      <c r="Y2417" s="62">
        <v>898</v>
      </c>
    </row>
    <row r="2418" spans="24:25">
      <c r="X2418" s="57" t="s">
        <v>1964</v>
      </c>
      <c r="Y2418" s="62">
        <v>898</v>
      </c>
    </row>
    <row r="2419" spans="24:25">
      <c r="X2419" s="57" t="s">
        <v>1965</v>
      </c>
      <c r="Y2419" s="62">
        <v>581</v>
      </c>
    </row>
    <row r="2420" spans="24:25">
      <c r="X2420" s="57" t="s">
        <v>1966</v>
      </c>
      <c r="Y2420" s="62">
        <v>581</v>
      </c>
    </row>
    <row r="2421" spans="24:25">
      <c r="X2421" s="57" t="s">
        <v>5943</v>
      </c>
      <c r="Y2421" s="62">
        <v>581</v>
      </c>
    </row>
    <row r="2422" spans="24:25">
      <c r="X2422" s="57" t="s">
        <v>4899</v>
      </c>
      <c r="Y2422" s="62">
        <v>581</v>
      </c>
    </row>
    <row r="2423" spans="24:25">
      <c r="X2423" s="57" t="s">
        <v>1968</v>
      </c>
      <c r="Y2423" s="62">
        <v>581</v>
      </c>
    </row>
    <row r="2424" spans="24:25">
      <c r="X2424" s="57" t="s">
        <v>7866</v>
      </c>
      <c r="Y2424" s="62">
        <v>581</v>
      </c>
    </row>
    <row r="2425" spans="24:25">
      <c r="X2425" s="57" t="s">
        <v>764</v>
      </c>
      <c r="Y2425" s="62">
        <v>509</v>
      </c>
    </row>
    <row r="2426" spans="24:25">
      <c r="X2426" s="57" t="s">
        <v>765</v>
      </c>
      <c r="Y2426" s="62">
        <v>509</v>
      </c>
    </row>
    <row r="2427" spans="24:25">
      <c r="X2427" s="57" t="s">
        <v>5615</v>
      </c>
      <c r="Y2427" s="62">
        <v>509</v>
      </c>
    </row>
    <row r="2428" spans="24:25">
      <c r="X2428" s="57" t="s">
        <v>766</v>
      </c>
      <c r="Y2428" s="62">
        <v>509</v>
      </c>
    </row>
    <row r="2429" spans="24:25">
      <c r="X2429" s="57" t="s">
        <v>4900</v>
      </c>
      <c r="Y2429" s="62">
        <v>581</v>
      </c>
    </row>
    <row r="2430" spans="24:25">
      <c r="X2430" s="57" t="s">
        <v>1972</v>
      </c>
      <c r="Y2430" s="62">
        <v>581</v>
      </c>
    </row>
    <row r="2431" spans="24:25">
      <c r="X2431" s="57" t="s">
        <v>1973</v>
      </c>
      <c r="Y2431" s="62">
        <v>656</v>
      </c>
    </row>
    <row r="2432" spans="24:25">
      <c r="X2432" s="57" t="s">
        <v>1974</v>
      </c>
      <c r="Y2432" s="62">
        <v>656</v>
      </c>
    </row>
    <row r="2433" spans="24:25">
      <c r="X2433" s="57" t="s">
        <v>5944</v>
      </c>
      <c r="Y2433" s="62">
        <v>656</v>
      </c>
    </row>
    <row r="2434" spans="24:25">
      <c r="X2434" s="57" t="s">
        <v>4901</v>
      </c>
      <c r="Y2434" s="62">
        <v>656</v>
      </c>
    </row>
    <row r="2435" spans="24:25">
      <c r="X2435" s="57" t="s">
        <v>1976</v>
      </c>
      <c r="Y2435" s="62">
        <v>656</v>
      </c>
    </row>
    <row r="2436" spans="24:25">
      <c r="X2436" s="57" t="s">
        <v>7867</v>
      </c>
      <c r="Y2436" s="62">
        <v>656</v>
      </c>
    </row>
    <row r="2437" spans="24:25">
      <c r="X2437" s="57" t="s">
        <v>767</v>
      </c>
      <c r="Y2437" s="62">
        <v>567</v>
      </c>
    </row>
    <row r="2438" spans="24:25">
      <c r="X2438" s="57" t="s">
        <v>768</v>
      </c>
      <c r="Y2438" s="62">
        <v>567</v>
      </c>
    </row>
    <row r="2439" spans="24:25">
      <c r="X2439" s="57" t="s">
        <v>5616</v>
      </c>
      <c r="Y2439" s="62">
        <v>567</v>
      </c>
    </row>
    <row r="2440" spans="24:25">
      <c r="X2440" s="57" t="s">
        <v>769</v>
      </c>
      <c r="Y2440" s="62">
        <v>567</v>
      </c>
    </row>
    <row r="2441" spans="24:25">
      <c r="X2441" s="57" t="s">
        <v>4902</v>
      </c>
      <c r="Y2441" s="62">
        <v>656</v>
      </c>
    </row>
    <row r="2442" spans="24:25">
      <c r="X2442" s="57" t="s">
        <v>1980</v>
      </c>
      <c r="Y2442" s="62">
        <v>656</v>
      </c>
    </row>
    <row r="2443" spans="24:25">
      <c r="X2443" s="57" t="s">
        <v>1981</v>
      </c>
      <c r="Y2443" s="62">
        <v>741</v>
      </c>
    </row>
    <row r="2444" spans="24:25">
      <c r="X2444" s="57" t="s">
        <v>1982</v>
      </c>
      <c r="Y2444" s="62">
        <v>741</v>
      </c>
    </row>
    <row r="2445" spans="24:25">
      <c r="X2445" s="57" t="s">
        <v>5945</v>
      </c>
      <c r="Y2445" s="62">
        <v>741</v>
      </c>
    </row>
    <row r="2446" spans="24:25">
      <c r="X2446" s="57" t="s">
        <v>4903</v>
      </c>
      <c r="Y2446" s="62">
        <v>741</v>
      </c>
    </row>
    <row r="2447" spans="24:25">
      <c r="X2447" s="57" t="s">
        <v>1984</v>
      </c>
      <c r="Y2447" s="62">
        <v>741</v>
      </c>
    </row>
    <row r="2448" spans="24:25">
      <c r="X2448" s="57" t="s">
        <v>7868</v>
      </c>
      <c r="Y2448" s="62">
        <v>741</v>
      </c>
    </row>
    <row r="2449" spans="24:25">
      <c r="X2449" s="57" t="s">
        <v>770</v>
      </c>
      <c r="Y2449" s="62">
        <v>649</v>
      </c>
    </row>
    <row r="2450" spans="24:25">
      <c r="X2450" s="57" t="s">
        <v>771</v>
      </c>
      <c r="Y2450" s="62">
        <v>649</v>
      </c>
    </row>
    <row r="2451" spans="24:25">
      <c r="X2451" s="57" t="s">
        <v>5617</v>
      </c>
      <c r="Y2451" s="62">
        <v>649</v>
      </c>
    </row>
    <row r="2452" spans="24:25">
      <c r="X2452" s="57" t="s">
        <v>772</v>
      </c>
      <c r="Y2452" s="62">
        <v>649</v>
      </c>
    </row>
    <row r="2453" spans="24:25">
      <c r="X2453" s="57" t="s">
        <v>4904</v>
      </c>
      <c r="Y2453" s="62">
        <v>741</v>
      </c>
    </row>
    <row r="2454" spans="24:25">
      <c r="X2454" s="57" t="s">
        <v>1988</v>
      </c>
      <c r="Y2454" s="62">
        <v>741</v>
      </c>
    </row>
    <row r="2455" spans="24:25">
      <c r="X2455" s="57" t="s">
        <v>1989</v>
      </c>
      <c r="Y2455" s="62">
        <v>681</v>
      </c>
    </row>
    <row r="2456" spans="24:25">
      <c r="X2456" s="57" t="s">
        <v>1990</v>
      </c>
      <c r="Y2456" s="62">
        <v>681</v>
      </c>
    </row>
    <row r="2457" spans="24:25">
      <c r="X2457" s="57" t="s">
        <v>5946</v>
      </c>
      <c r="Y2457" s="62">
        <v>681</v>
      </c>
    </row>
    <row r="2458" spans="24:25">
      <c r="X2458" s="57" t="s">
        <v>4905</v>
      </c>
      <c r="Y2458" s="62">
        <v>681</v>
      </c>
    </row>
    <row r="2459" spans="24:25">
      <c r="X2459" s="57" t="s">
        <v>1992</v>
      </c>
      <c r="Y2459" s="62">
        <v>681</v>
      </c>
    </row>
    <row r="2460" spans="24:25">
      <c r="X2460" s="57" t="s">
        <v>7869</v>
      </c>
      <c r="Y2460" s="62">
        <v>681</v>
      </c>
    </row>
    <row r="2461" spans="24:25">
      <c r="X2461" s="57" t="s">
        <v>773</v>
      </c>
      <c r="Y2461" s="62">
        <v>575</v>
      </c>
    </row>
    <row r="2462" spans="24:25">
      <c r="X2462" s="57" t="s">
        <v>774</v>
      </c>
      <c r="Y2462" s="62">
        <v>575</v>
      </c>
    </row>
    <row r="2463" spans="24:25">
      <c r="X2463" s="57" t="s">
        <v>5618</v>
      </c>
      <c r="Y2463" s="62">
        <v>575</v>
      </c>
    </row>
    <row r="2464" spans="24:25">
      <c r="X2464" s="57" t="s">
        <v>775</v>
      </c>
      <c r="Y2464" s="62">
        <v>575</v>
      </c>
    </row>
    <row r="2465" spans="24:25">
      <c r="X2465" s="57" t="s">
        <v>1997</v>
      </c>
      <c r="Y2465" s="62">
        <v>786</v>
      </c>
    </row>
    <row r="2466" spans="24:25">
      <c r="X2466" s="57" t="s">
        <v>1998</v>
      </c>
      <c r="Y2466" s="62">
        <v>786</v>
      </c>
    </row>
    <row r="2467" spans="24:25">
      <c r="X2467" s="57" t="s">
        <v>5947</v>
      </c>
      <c r="Y2467" s="62">
        <v>786</v>
      </c>
    </row>
    <row r="2468" spans="24:25">
      <c r="X2468" s="57" t="s">
        <v>4907</v>
      </c>
      <c r="Y2468" s="62">
        <v>786</v>
      </c>
    </row>
    <row r="2469" spans="24:25">
      <c r="X2469" s="57" t="s">
        <v>2000</v>
      </c>
      <c r="Y2469" s="62">
        <v>786</v>
      </c>
    </row>
    <row r="2470" spans="24:25">
      <c r="X2470" s="57" t="s">
        <v>7870</v>
      </c>
      <c r="Y2470" s="62">
        <v>786</v>
      </c>
    </row>
    <row r="2471" spans="24:25">
      <c r="X2471" s="57" t="s">
        <v>4908</v>
      </c>
      <c r="Y2471" s="62">
        <v>786</v>
      </c>
    </row>
    <row r="2472" spans="24:25">
      <c r="X2472" s="57" t="s">
        <v>2004</v>
      </c>
      <c r="Y2472" s="62">
        <v>786</v>
      </c>
    </row>
    <row r="2473" spans="24:25">
      <c r="X2473" s="57" t="s">
        <v>4906</v>
      </c>
      <c r="Y2473" s="62">
        <v>681</v>
      </c>
    </row>
    <row r="2474" spans="24:25">
      <c r="X2474" s="57" t="s">
        <v>1996</v>
      </c>
      <c r="Y2474" s="62">
        <v>681</v>
      </c>
    </row>
    <row r="2475" spans="24:25">
      <c r="X2475" s="57" t="s">
        <v>2005</v>
      </c>
      <c r="Y2475" s="62">
        <v>788</v>
      </c>
    </row>
    <row r="2476" spans="24:25">
      <c r="X2476" s="57" t="s">
        <v>2006</v>
      </c>
      <c r="Y2476" s="62">
        <v>788</v>
      </c>
    </row>
    <row r="2477" spans="24:25">
      <c r="X2477" s="57" t="s">
        <v>5948</v>
      </c>
      <c r="Y2477" s="62">
        <v>788</v>
      </c>
    </row>
    <row r="2478" spans="24:25">
      <c r="X2478" s="57" t="s">
        <v>4909</v>
      </c>
      <c r="Y2478" s="62">
        <v>788</v>
      </c>
    </row>
    <row r="2479" spans="24:25">
      <c r="X2479" s="57" t="s">
        <v>2008</v>
      </c>
      <c r="Y2479" s="62">
        <v>788</v>
      </c>
    </row>
    <row r="2480" spans="24:25">
      <c r="X2480" s="57" t="s">
        <v>7871</v>
      </c>
      <c r="Y2480" s="62">
        <v>788</v>
      </c>
    </row>
    <row r="2481" spans="24:25">
      <c r="X2481" s="57" t="s">
        <v>776</v>
      </c>
      <c r="Y2481" s="62">
        <v>684</v>
      </c>
    </row>
    <row r="2482" spans="24:25">
      <c r="X2482" s="57" t="s">
        <v>777</v>
      </c>
      <c r="Y2482" s="62">
        <v>684</v>
      </c>
    </row>
    <row r="2483" spans="24:25">
      <c r="X2483" s="57" t="s">
        <v>5619</v>
      </c>
      <c r="Y2483" s="62">
        <v>684</v>
      </c>
    </row>
    <row r="2484" spans="24:25">
      <c r="X2484" s="57" t="s">
        <v>778</v>
      </c>
      <c r="Y2484" s="62">
        <v>684</v>
      </c>
    </row>
    <row r="2485" spans="24:25">
      <c r="X2485" s="57" t="s">
        <v>2013</v>
      </c>
      <c r="Y2485" s="62">
        <v>883</v>
      </c>
    </row>
    <row r="2486" spans="24:25">
      <c r="X2486" s="57" t="s">
        <v>2014</v>
      </c>
      <c r="Y2486" s="62">
        <v>883</v>
      </c>
    </row>
    <row r="2487" spans="24:25">
      <c r="X2487" s="57" t="s">
        <v>5949</v>
      </c>
      <c r="Y2487" s="62">
        <v>883</v>
      </c>
    </row>
    <row r="2488" spans="24:25">
      <c r="X2488" s="57" t="s">
        <v>4911</v>
      </c>
      <c r="Y2488" s="62">
        <v>883</v>
      </c>
    </row>
    <row r="2489" spans="24:25">
      <c r="X2489" s="57" t="s">
        <v>2016</v>
      </c>
      <c r="Y2489" s="62">
        <v>883</v>
      </c>
    </row>
    <row r="2490" spans="24:25">
      <c r="X2490" s="57" t="s">
        <v>7872</v>
      </c>
      <c r="Y2490" s="62">
        <v>883</v>
      </c>
    </row>
    <row r="2491" spans="24:25">
      <c r="X2491" s="57" t="s">
        <v>4912</v>
      </c>
      <c r="Y2491" s="62">
        <v>883</v>
      </c>
    </row>
    <row r="2492" spans="24:25">
      <c r="X2492" s="57" t="s">
        <v>2020</v>
      </c>
      <c r="Y2492" s="62">
        <v>883</v>
      </c>
    </row>
    <row r="2493" spans="24:25">
      <c r="X2493" s="57" t="s">
        <v>4910</v>
      </c>
      <c r="Y2493" s="62">
        <v>788</v>
      </c>
    </row>
    <row r="2494" spans="24:25">
      <c r="X2494" s="57" t="s">
        <v>2012</v>
      </c>
      <c r="Y2494" s="62">
        <v>788</v>
      </c>
    </row>
    <row r="2495" spans="24:25">
      <c r="X2495" s="57" t="s">
        <v>2021</v>
      </c>
      <c r="Y2495" s="62">
        <v>921</v>
      </c>
    </row>
    <row r="2496" spans="24:25">
      <c r="X2496" s="57" t="s">
        <v>2022</v>
      </c>
      <c r="Y2496" s="62">
        <v>921</v>
      </c>
    </row>
    <row r="2497" spans="24:25">
      <c r="X2497" s="57" t="s">
        <v>5950</v>
      </c>
      <c r="Y2497" s="62">
        <v>921</v>
      </c>
    </row>
    <row r="2498" spans="24:25">
      <c r="X2498" s="57" t="s">
        <v>4913</v>
      </c>
      <c r="Y2498" s="62">
        <v>921</v>
      </c>
    </row>
    <row r="2499" spans="24:25">
      <c r="X2499" s="57" t="s">
        <v>2024</v>
      </c>
      <c r="Y2499" s="62">
        <v>921</v>
      </c>
    </row>
    <row r="2500" spans="24:25">
      <c r="X2500" s="57" t="s">
        <v>7873</v>
      </c>
      <c r="Y2500" s="62">
        <v>921</v>
      </c>
    </row>
    <row r="2501" spans="24:25">
      <c r="X2501" s="57" t="s">
        <v>779</v>
      </c>
      <c r="Y2501" s="62">
        <v>781</v>
      </c>
    </row>
    <row r="2502" spans="24:25">
      <c r="X2502" s="57" t="s">
        <v>780</v>
      </c>
      <c r="Y2502" s="62">
        <v>781</v>
      </c>
    </row>
    <row r="2503" spans="24:25">
      <c r="X2503" s="57" t="s">
        <v>5620</v>
      </c>
      <c r="Y2503" s="62">
        <v>781</v>
      </c>
    </row>
    <row r="2504" spans="24:25">
      <c r="X2504" s="57" t="s">
        <v>781</v>
      </c>
      <c r="Y2504" s="62">
        <v>781</v>
      </c>
    </row>
    <row r="2505" spans="24:25">
      <c r="X2505" s="57" t="s">
        <v>2029</v>
      </c>
      <c r="Y2505" s="62">
        <v>1054</v>
      </c>
    </row>
    <row r="2506" spans="24:25">
      <c r="X2506" s="57" t="s">
        <v>2030</v>
      </c>
      <c r="Y2506" s="62">
        <v>1054</v>
      </c>
    </row>
    <row r="2507" spans="24:25">
      <c r="X2507" s="57" t="s">
        <v>5951</v>
      </c>
      <c r="Y2507" s="62">
        <v>1054</v>
      </c>
    </row>
    <row r="2508" spans="24:25">
      <c r="X2508" s="57" t="s">
        <v>4915</v>
      </c>
      <c r="Y2508" s="62">
        <v>1054</v>
      </c>
    </row>
    <row r="2509" spans="24:25">
      <c r="X2509" s="57" t="s">
        <v>2032</v>
      </c>
      <c r="Y2509" s="62">
        <v>1054</v>
      </c>
    </row>
    <row r="2510" spans="24:25">
      <c r="X2510" s="57" t="s">
        <v>7874</v>
      </c>
      <c r="Y2510" s="62">
        <v>1054</v>
      </c>
    </row>
    <row r="2511" spans="24:25">
      <c r="X2511" s="57" t="s">
        <v>4916</v>
      </c>
      <c r="Y2511" s="62">
        <v>1054</v>
      </c>
    </row>
    <row r="2512" spans="24:25">
      <c r="X2512" s="57" t="s">
        <v>2036</v>
      </c>
      <c r="Y2512" s="62">
        <v>1054</v>
      </c>
    </row>
    <row r="2513" spans="24:25">
      <c r="X2513" s="57" t="s">
        <v>4914</v>
      </c>
      <c r="Y2513" s="62">
        <v>921</v>
      </c>
    </row>
    <row r="2514" spans="24:25">
      <c r="X2514" s="57" t="s">
        <v>2028</v>
      </c>
      <c r="Y2514" s="62">
        <v>921</v>
      </c>
    </row>
    <row r="2515" spans="24:25">
      <c r="X2515" s="57" t="s">
        <v>2037</v>
      </c>
      <c r="Y2515" s="62">
        <v>818</v>
      </c>
    </row>
    <row r="2516" spans="24:25">
      <c r="X2516" s="57" t="s">
        <v>2038</v>
      </c>
      <c r="Y2516" s="62">
        <v>818</v>
      </c>
    </row>
    <row r="2517" spans="24:25">
      <c r="X2517" s="57" t="s">
        <v>5952</v>
      </c>
      <c r="Y2517" s="62">
        <v>818</v>
      </c>
    </row>
    <row r="2518" spans="24:25">
      <c r="X2518" s="57" t="s">
        <v>4917</v>
      </c>
      <c r="Y2518" s="62">
        <v>818</v>
      </c>
    </row>
    <row r="2519" spans="24:25">
      <c r="X2519" s="57" t="s">
        <v>2040</v>
      </c>
      <c r="Y2519" s="62">
        <v>818</v>
      </c>
    </row>
    <row r="2520" spans="24:25">
      <c r="X2520" s="57" t="s">
        <v>7875</v>
      </c>
      <c r="Y2520" s="62">
        <v>818</v>
      </c>
    </row>
    <row r="2521" spans="24:25">
      <c r="X2521" s="57" t="s">
        <v>782</v>
      </c>
      <c r="Y2521" s="62">
        <v>709</v>
      </c>
    </row>
    <row r="2522" spans="24:25">
      <c r="X2522" s="57" t="s">
        <v>783</v>
      </c>
      <c r="Y2522" s="62">
        <v>709</v>
      </c>
    </row>
    <row r="2523" spans="24:25">
      <c r="X2523" s="57" t="s">
        <v>5621</v>
      </c>
      <c r="Y2523" s="62">
        <v>709</v>
      </c>
    </row>
    <row r="2524" spans="24:25">
      <c r="X2524" s="57" t="s">
        <v>784</v>
      </c>
      <c r="Y2524" s="62">
        <v>709</v>
      </c>
    </row>
    <row r="2525" spans="24:25">
      <c r="X2525" s="57" t="s">
        <v>2045</v>
      </c>
      <c r="Y2525" s="62">
        <v>931</v>
      </c>
    </row>
    <row r="2526" spans="24:25">
      <c r="X2526" s="57" t="s">
        <v>2046</v>
      </c>
      <c r="Y2526" s="62">
        <v>931</v>
      </c>
    </row>
    <row r="2527" spans="24:25">
      <c r="X2527" s="57" t="s">
        <v>5953</v>
      </c>
      <c r="Y2527" s="62">
        <v>931</v>
      </c>
    </row>
    <row r="2528" spans="24:25">
      <c r="X2528" s="57" t="s">
        <v>4919</v>
      </c>
      <c r="Y2528" s="62">
        <v>931</v>
      </c>
    </row>
    <row r="2529" spans="24:25">
      <c r="X2529" s="57" t="s">
        <v>2048</v>
      </c>
      <c r="Y2529" s="62">
        <v>931</v>
      </c>
    </row>
    <row r="2530" spans="24:25">
      <c r="X2530" s="57" t="s">
        <v>7876</v>
      </c>
      <c r="Y2530" s="62">
        <v>931</v>
      </c>
    </row>
    <row r="2531" spans="24:25">
      <c r="X2531" s="57" t="s">
        <v>4920</v>
      </c>
      <c r="Y2531" s="62">
        <v>931</v>
      </c>
    </row>
    <row r="2532" spans="24:25">
      <c r="X2532" s="57" t="s">
        <v>2052</v>
      </c>
      <c r="Y2532" s="62">
        <v>931</v>
      </c>
    </row>
    <row r="2533" spans="24:25">
      <c r="X2533" s="57" t="s">
        <v>4918</v>
      </c>
      <c r="Y2533" s="62">
        <v>818</v>
      </c>
    </row>
    <row r="2534" spans="24:25">
      <c r="X2534" s="57" t="s">
        <v>2044</v>
      </c>
      <c r="Y2534" s="62">
        <v>818</v>
      </c>
    </row>
    <row r="2535" spans="24:25">
      <c r="X2535" s="57" t="s">
        <v>2053</v>
      </c>
      <c r="Y2535" s="62">
        <v>981</v>
      </c>
    </row>
    <row r="2536" spans="24:25">
      <c r="X2536" s="57" t="s">
        <v>2054</v>
      </c>
      <c r="Y2536" s="62">
        <v>981</v>
      </c>
    </row>
    <row r="2537" spans="24:25">
      <c r="X2537" s="57" t="s">
        <v>5954</v>
      </c>
      <c r="Y2537" s="62">
        <v>981</v>
      </c>
    </row>
    <row r="2538" spans="24:25">
      <c r="X2538" s="57" t="s">
        <v>4921</v>
      </c>
      <c r="Y2538" s="62">
        <v>981</v>
      </c>
    </row>
    <row r="2539" spans="24:25">
      <c r="X2539" s="57" t="s">
        <v>2056</v>
      </c>
      <c r="Y2539" s="62">
        <v>981</v>
      </c>
    </row>
    <row r="2540" spans="24:25">
      <c r="X2540" s="57" t="s">
        <v>7877</v>
      </c>
      <c r="Y2540" s="62">
        <v>981</v>
      </c>
    </row>
    <row r="2541" spans="24:25">
      <c r="X2541" s="57" t="s">
        <v>785</v>
      </c>
      <c r="Y2541" s="62">
        <v>848</v>
      </c>
    </row>
    <row r="2542" spans="24:25">
      <c r="X2542" s="57" t="s">
        <v>786</v>
      </c>
      <c r="Y2542" s="62">
        <v>848</v>
      </c>
    </row>
    <row r="2543" spans="24:25">
      <c r="X2543" s="57" t="s">
        <v>5622</v>
      </c>
      <c r="Y2543" s="62">
        <v>848</v>
      </c>
    </row>
    <row r="2544" spans="24:25">
      <c r="X2544" s="57" t="s">
        <v>787</v>
      </c>
      <c r="Y2544" s="62">
        <v>848</v>
      </c>
    </row>
    <row r="2545" spans="24:25">
      <c r="X2545" s="57" t="s">
        <v>2061</v>
      </c>
      <c r="Y2545" s="62">
        <v>1108</v>
      </c>
    </row>
    <row r="2546" spans="24:25">
      <c r="X2546" s="57" t="s">
        <v>2062</v>
      </c>
      <c r="Y2546" s="62">
        <v>1108</v>
      </c>
    </row>
    <row r="2547" spans="24:25">
      <c r="X2547" s="57" t="s">
        <v>5955</v>
      </c>
      <c r="Y2547" s="62">
        <v>1108</v>
      </c>
    </row>
    <row r="2548" spans="24:25">
      <c r="X2548" s="57" t="s">
        <v>4923</v>
      </c>
      <c r="Y2548" s="62">
        <v>1108</v>
      </c>
    </row>
    <row r="2549" spans="24:25">
      <c r="X2549" s="57" t="s">
        <v>2064</v>
      </c>
      <c r="Y2549" s="62">
        <v>1108</v>
      </c>
    </row>
    <row r="2550" spans="24:25">
      <c r="X2550" s="57" t="s">
        <v>7878</v>
      </c>
      <c r="Y2550" s="62">
        <v>1108</v>
      </c>
    </row>
    <row r="2551" spans="24:25">
      <c r="X2551" s="57" t="s">
        <v>4924</v>
      </c>
      <c r="Y2551" s="62">
        <v>1108</v>
      </c>
    </row>
    <row r="2552" spans="24:25">
      <c r="X2552" s="57" t="s">
        <v>2068</v>
      </c>
      <c r="Y2552" s="62">
        <v>1108</v>
      </c>
    </row>
    <row r="2553" spans="24:25">
      <c r="X2553" s="57" t="s">
        <v>4922</v>
      </c>
      <c r="Y2553" s="62">
        <v>981</v>
      </c>
    </row>
    <row r="2554" spans="24:25">
      <c r="X2554" s="57" t="s">
        <v>2060</v>
      </c>
      <c r="Y2554" s="62">
        <v>981</v>
      </c>
    </row>
    <row r="2555" spans="24:25">
      <c r="X2555" s="57" t="s">
        <v>319</v>
      </c>
      <c r="Y2555" s="62">
        <v>152</v>
      </c>
    </row>
    <row r="2556" spans="24:25">
      <c r="X2556" s="57" t="s">
        <v>320</v>
      </c>
      <c r="Y2556" s="62">
        <v>152</v>
      </c>
    </row>
    <row r="2557" spans="24:25">
      <c r="X2557" s="57" t="s">
        <v>5956</v>
      </c>
      <c r="Y2557" s="62">
        <v>152</v>
      </c>
    </row>
    <row r="2558" spans="24:25">
      <c r="X2558" s="57" t="s">
        <v>4592</v>
      </c>
      <c r="Y2558" s="62">
        <v>152</v>
      </c>
    </row>
    <row r="2559" spans="24:25">
      <c r="X2559" s="57" t="s">
        <v>322</v>
      </c>
      <c r="Y2559" s="62">
        <v>152</v>
      </c>
    </row>
    <row r="2560" spans="24:25">
      <c r="X2560" s="57" t="s">
        <v>7879</v>
      </c>
      <c r="Y2560" s="62">
        <v>152</v>
      </c>
    </row>
    <row r="2561" spans="24:25">
      <c r="X2561" s="57" t="s">
        <v>323</v>
      </c>
      <c r="Y2561" s="62">
        <v>152</v>
      </c>
    </row>
    <row r="2562" spans="24:25">
      <c r="X2562" s="57" t="s">
        <v>324</v>
      </c>
      <c r="Y2562" s="62">
        <v>152</v>
      </c>
    </row>
    <row r="2563" spans="24:25">
      <c r="X2563" s="57" t="s">
        <v>5479</v>
      </c>
      <c r="Y2563" s="62">
        <v>152</v>
      </c>
    </row>
    <row r="2564" spans="24:25">
      <c r="X2564" s="57" t="s">
        <v>325</v>
      </c>
      <c r="Y2564" s="62">
        <v>152</v>
      </c>
    </row>
    <row r="2565" spans="24:25">
      <c r="X2565" s="57" t="s">
        <v>4593</v>
      </c>
      <c r="Y2565" s="62">
        <v>152</v>
      </c>
    </row>
    <row r="2566" spans="24:25">
      <c r="X2566" s="57" t="s">
        <v>329</v>
      </c>
      <c r="Y2566" s="62">
        <v>152</v>
      </c>
    </row>
    <row r="2567" spans="24:25">
      <c r="X2567" s="57" t="s">
        <v>330</v>
      </c>
      <c r="Y2567" s="62">
        <v>174</v>
      </c>
    </row>
    <row r="2568" spans="24:25">
      <c r="X2568" s="57" t="s">
        <v>331</v>
      </c>
      <c r="Y2568" s="62">
        <v>174</v>
      </c>
    </row>
    <row r="2569" spans="24:25">
      <c r="X2569" s="57" t="s">
        <v>5957</v>
      </c>
      <c r="Y2569" s="62">
        <v>174</v>
      </c>
    </row>
    <row r="2570" spans="24:25">
      <c r="X2570" s="57" t="s">
        <v>4594</v>
      </c>
      <c r="Y2570" s="62">
        <v>174</v>
      </c>
    </row>
    <row r="2571" spans="24:25">
      <c r="X2571" s="57" t="s">
        <v>333</v>
      </c>
      <c r="Y2571" s="62">
        <v>174</v>
      </c>
    </row>
    <row r="2572" spans="24:25">
      <c r="X2572" s="57" t="s">
        <v>7880</v>
      </c>
      <c r="Y2572" s="62">
        <v>174</v>
      </c>
    </row>
    <row r="2573" spans="24:25">
      <c r="X2573" s="57" t="s">
        <v>334</v>
      </c>
      <c r="Y2573" s="62">
        <v>174</v>
      </c>
    </row>
    <row r="2574" spans="24:25">
      <c r="X2574" s="57" t="s">
        <v>335</v>
      </c>
      <c r="Y2574" s="62">
        <v>174</v>
      </c>
    </row>
    <row r="2575" spans="24:25">
      <c r="X2575" s="57" t="s">
        <v>5480</v>
      </c>
      <c r="Y2575" s="62">
        <v>174</v>
      </c>
    </row>
    <row r="2576" spans="24:25">
      <c r="X2576" s="57" t="s">
        <v>336</v>
      </c>
      <c r="Y2576" s="62">
        <v>174</v>
      </c>
    </row>
    <row r="2577" spans="24:25">
      <c r="X2577" s="57" t="s">
        <v>4595</v>
      </c>
      <c r="Y2577" s="62">
        <v>174</v>
      </c>
    </row>
    <row r="2578" spans="24:25">
      <c r="X2578" s="57" t="s">
        <v>340</v>
      </c>
      <c r="Y2578" s="62">
        <v>174</v>
      </c>
    </row>
    <row r="2579" spans="24:25">
      <c r="X2579" s="57" t="s">
        <v>341</v>
      </c>
      <c r="Y2579" s="62">
        <v>204</v>
      </c>
    </row>
    <row r="2580" spans="24:25">
      <c r="X2580" s="57" t="s">
        <v>342</v>
      </c>
      <c r="Y2580" s="62">
        <v>204</v>
      </c>
    </row>
    <row r="2581" spans="24:25">
      <c r="X2581" s="57" t="s">
        <v>5958</v>
      </c>
      <c r="Y2581" s="62">
        <v>204</v>
      </c>
    </row>
    <row r="2582" spans="24:25">
      <c r="X2582" s="57" t="s">
        <v>4596</v>
      </c>
      <c r="Y2582" s="62">
        <v>204</v>
      </c>
    </row>
    <row r="2583" spans="24:25">
      <c r="X2583" s="57" t="s">
        <v>344</v>
      </c>
      <c r="Y2583" s="62">
        <v>204</v>
      </c>
    </row>
    <row r="2584" spans="24:25">
      <c r="X2584" s="57" t="s">
        <v>7881</v>
      </c>
      <c r="Y2584" s="62">
        <v>204</v>
      </c>
    </row>
    <row r="2585" spans="24:25">
      <c r="X2585" s="57" t="s">
        <v>345</v>
      </c>
      <c r="Y2585" s="62">
        <v>204</v>
      </c>
    </row>
    <row r="2586" spans="24:25">
      <c r="X2586" s="57" t="s">
        <v>346</v>
      </c>
      <c r="Y2586" s="62">
        <v>204</v>
      </c>
    </row>
    <row r="2587" spans="24:25">
      <c r="X2587" s="57" t="s">
        <v>5481</v>
      </c>
      <c r="Y2587" s="62">
        <v>204</v>
      </c>
    </row>
    <row r="2588" spans="24:25">
      <c r="X2588" s="57" t="s">
        <v>347</v>
      </c>
      <c r="Y2588" s="62">
        <v>204</v>
      </c>
    </row>
    <row r="2589" spans="24:25">
      <c r="X2589" s="57" t="s">
        <v>4597</v>
      </c>
      <c r="Y2589" s="62">
        <v>204</v>
      </c>
    </row>
    <row r="2590" spans="24:25">
      <c r="X2590" s="57" t="s">
        <v>351</v>
      </c>
      <c r="Y2590" s="62">
        <v>204</v>
      </c>
    </row>
    <row r="2591" spans="24:25">
      <c r="X2591" s="57" t="s">
        <v>2069</v>
      </c>
      <c r="Y2591" s="62">
        <v>285</v>
      </c>
    </row>
    <row r="2592" spans="24:25">
      <c r="X2592" s="57" t="s">
        <v>2070</v>
      </c>
      <c r="Y2592" s="62">
        <v>285</v>
      </c>
    </row>
    <row r="2593" spans="24:25">
      <c r="X2593" s="57" t="s">
        <v>5959</v>
      </c>
      <c r="Y2593" s="62">
        <v>285</v>
      </c>
    </row>
    <row r="2594" spans="24:25">
      <c r="X2594" s="57" t="s">
        <v>4925</v>
      </c>
      <c r="Y2594" s="62">
        <v>285</v>
      </c>
    </row>
    <row r="2595" spans="24:25">
      <c r="X2595" s="57" t="s">
        <v>2072</v>
      </c>
      <c r="Y2595" s="62">
        <v>285</v>
      </c>
    </row>
    <row r="2596" spans="24:25">
      <c r="X2596" s="57" t="s">
        <v>7882</v>
      </c>
      <c r="Y2596" s="62">
        <v>285</v>
      </c>
    </row>
    <row r="2597" spans="24:25">
      <c r="X2597" s="57" t="s">
        <v>788</v>
      </c>
      <c r="Y2597" s="62">
        <v>251</v>
      </c>
    </row>
    <row r="2598" spans="24:25">
      <c r="X2598" s="57" t="s">
        <v>789</v>
      </c>
      <c r="Y2598" s="62">
        <v>251</v>
      </c>
    </row>
    <row r="2599" spans="24:25">
      <c r="X2599" s="57" t="s">
        <v>5623</v>
      </c>
      <c r="Y2599" s="62">
        <v>251</v>
      </c>
    </row>
    <row r="2600" spans="24:25">
      <c r="X2600" s="57" t="s">
        <v>790</v>
      </c>
      <c r="Y2600" s="62">
        <v>251</v>
      </c>
    </row>
    <row r="2601" spans="24:25">
      <c r="X2601" s="57" t="s">
        <v>4926</v>
      </c>
      <c r="Y2601" s="62">
        <v>285</v>
      </c>
    </row>
    <row r="2602" spans="24:25">
      <c r="X2602" s="57" t="s">
        <v>2076</v>
      </c>
      <c r="Y2602" s="62">
        <v>285</v>
      </c>
    </row>
    <row r="2603" spans="24:25">
      <c r="X2603" s="57" t="s">
        <v>2077</v>
      </c>
      <c r="Y2603" s="62">
        <v>321</v>
      </c>
    </row>
    <row r="2604" spans="24:25">
      <c r="X2604" s="57" t="s">
        <v>2078</v>
      </c>
      <c r="Y2604" s="62">
        <v>321</v>
      </c>
    </row>
    <row r="2605" spans="24:25">
      <c r="X2605" s="57" t="s">
        <v>5960</v>
      </c>
      <c r="Y2605" s="62">
        <v>321</v>
      </c>
    </row>
    <row r="2606" spans="24:25">
      <c r="X2606" s="57" t="s">
        <v>4927</v>
      </c>
      <c r="Y2606" s="62">
        <v>321</v>
      </c>
    </row>
    <row r="2607" spans="24:25">
      <c r="X2607" s="57" t="s">
        <v>2080</v>
      </c>
      <c r="Y2607" s="62">
        <v>321</v>
      </c>
    </row>
    <row r="2608" spans="24:25">
      <c r="X2608" s="57" t="s">
        <v>7883</v>
      </c>
      <c r="Y2608" s="62">
        <v>321</v>
      </c>
    </row>
    <row r="2609" spans="24:25">
      <c r="X2609" s="57" t="s">
        <v>791</v>
      </c>
      <c r="Y2609" s="62">
        <v>282</v>
      </c>
    </row>
    <row r="2610" spans="24:25">
      <c r="X2610" s="57" t="s">
        <v>792</v>
      </c>
      <c r="Y2610" s="62">
        <v>282</v>
      </c>
    </row>
    <row r="2611" spans="24:25">
      <c r="X2611" s="57" t="s">
        <v>5624</v>
      </c>
      <c r="Y2611" s="62">
        <v>282</v>
      </c>
    </row>
    <row r="2612" spans="24:25">
      <c r="X2612" s="57" t="s">
        <v>793</v>
      </c>
      <c r="Y2612" s="62">
        <v>282</v>
      </c>
    </row>
    <row r="2613" spans="24:25">
      <c r="X2613" s="57" t="s">
        <v>4928</v>
      </c>
      <c r="Y2613" s="62">
        <v>321</v>
      </c>
    </row>
    <row r="2614" spans="24:25">
      <c r="X2614" s="57" t="s">
        <v>2084</v>
      </c>
      <c r="Y2614" s="62">
        <v>321</v>
      </c>
    </row>
    <row r="2615" spans="24:25">
      <c r="X2615" s="57" t="s">
        <v>2085</v>
      </c>
      <c r="Y2615" s="62">
        <v>365</v>
      </c>
    </row>
    <row r="2616" spans="24:25">
      <c r="X2616" s="57" t="s">
        <v>2086</v>
      </c>
      <c r="Y2616" s="62">
        <v>365</v>
      </c>
    </row>
    <row r="2617" spans="24:25">
      <c r="X2617" s="57" t="s">
        <v>5961</v>
      </c>
      <c r="Y2617" s="62">
        <v>365</v>
      </c>
    </row>
    <row r="2618" spans="24:25">
      <c r="X2618" s="57" t="s">
        <v>4929</v>
      </c>
      <c r="Y2618" s="62">
        <v>365</v>
      </c>
    </row>
    <row r="2619" spans="24:25">
      <c r="X2619" s="57" t="s">
        <v>2088</v>
      </c>
      <c r="Y2619" s="62">
        <v>365</v>
      </c>
    </row>
    <row r="2620" spans="24:25">
      <c r="X2620" s="57" t="s">
        <v>7884</v>
      </c>
      <c r="Y2620" s="62">
        <v>365</v>
      </c>
    </row>
    <row r="2621" spans="24:25">
      <c r="X2621" s="57" t="s">
        <v>794</v>
      </c>
      <c r="Y2621" s="62">
        <v>321</v>
      </c>
    </row>
    <row r="2622" spans="24:25">
      <c r="X2622" s="57" t="s">
        <v>795</v>
      </c>
      <c r="Y2622" s="62">
        <v>321</v>
      </c>
    </row>
    <row r="2623" spans="24:25">
      <c r="X2623" s="57" t="s">
        <v>5625</v>
      </c>
      <c r="Y2623" s="62">
        <v>321</v>
      </c>
    </row>
    <row r="2624" spans="24:25">
      <c r="X2624" s="57" t="s">
        <v>796</v>
      </c>
      <c r="Y2624" s="62">
        <v>321</v>
      </c>
    </row>
    <row r="2625" spans="24:25">
      <c r="X2625" s="57" t="s">
        <v>4930</v>
      </c>
      <c r="Y2625" s="62">
        <v>365</v>
      </c>
    </row>
    <row r="2626" spans="24:25">
      <c r="X2626" s="57" t="s">
        <v>2092</v>
      </c>
      <c r="Y2626" s="62">
        <v>365</v>
      </c>
    </row>
    <row r="2627" spans="24:25">
      <c r="X2627" s="57" t="s">
        <v>352</v>
      </c>
      <c r="Y2627" s="62">
        <v>36</v>
      </c>
    </row>
    <row r="2628" spans="24:25">
      <c r="X2628" s="57" t="s">
        <v>353</v>
      </c>
      <c r="Y2628" s="62">
        <v>36</v>
      </c>
    </row>
    <row r="2629" spans="24:25">
      <c r="X2629" s="57" t="s">
        <v>354</v>
      </c>
      <c r="Y2629" s="62">
        <v>36</v>
      </c>
    </row>
    <row r="2630" spans="24:25">
      <c r="X2630" s="57" t="s">
        <v>5962</v>
      </c>
      <c r="Y2630" s="62">
        <v>36</v>
      </c>
    </row>
    <row r="2631" spans="24:25">
      <c r="X2631" s="57" t="s">
        <v>4598</v>
      </c>
      <c r="Y2631" s="62">
        <v>36</v>
      </c>
    </row>
    <row r="2632" spans="24:25">
      <c r="X2632" s="57" t="s">
        <v>7885</v>
      </c>
      <c r="Y2632" s="62">
        <v>36</v>
      </c>
    </row>
    <row r="2633" spans="24:25">
      <c r="X2633" s="57" t="s">
        <v>358</v>
      </c>
      <c r="Y2633" s="62">
        <v>40</v>
      </c>
    </row>
    <row r="2634" spans="24:25">
      <c r="X2634" s="57" t="s">
        <v>359</v>
      </c>
      <c r="Y2634" s="62">
        <v>40</v>
      </c>
    </row>
    <row r="2635" spans="24:25">
      <c r="X2635" s="57" t="s">
        <v>360</v>
      </c>
      <c r="Y2635" s="62">
        <v>40</v>
      </c>
    </row>
    <row r="2636" spans="24:25">
      <c r="X2636" s="57" t="s">
        <v>5963</v>
      </c>
      <c r="Y2636" s="62">
        <v>40</v>
      </c>
    </row>
    <row r="2637" spans="24:25">
      <c r="X2637" s="57" t="s">
        <v>4599</v>
      </c>
      <c r="Y2637" s="62">
        <v>40</v>
      </c>
    </row>
    <row r="2638" spans="24:25">
      <c r="X2638" s="57" t="s">
        <v>7886</v>
      </c>
      <c r="Y2638" s="62">
        <v>40</v>
      </c>
    </row>
    <row r="2639" spans="24:25">
      <c r="X2639" s="57" t="s">
        <v>364</v>
      </c>
      <c r="Y2639" s="62">
        <v>421</v>
      </c>
    </row>
    <row r="2640" spans="24:25">
      <c r="X2640" s="57" t="s">
        <v>365</v>
      </c>
      <c r="Y2640" s="62">
        <v>421</v>
      </c>
    </row>
    <row r="2641" spans="24:25">
      <c r="X2641" s="57" t="s">
        <v>366</v>
      </c>
      <c r="Y2641" s="62">
        <v>421</v>
      </c>
    </row>
    <row r="2642" spans="24:25">
      <c r="X2642" s="57" t="s">
        <v>5964</v>
      </c>
      <c r="Y2642" s="62">
        <v>421</v>
      </c>
    </row>
    <row r="2643" spans="24:25">
      <c r="X2643" s="57" t="s">
        <v>4600</v>
      </c>
      <c r="Y2643" s="62">
        <v>421</v>
      </c>
    </row>
    <row r="2644" spans="24:25">
      <c r="X2644" s="57" t="s">
        <v>7887</v>
      </c>
      <c r="Y2644" s="62">
        <v>421</v>
      </c>
    </row>
    <row r="2645" spans="24:25">
      <c r="X2645" s="156" t="s">
        <v>6116</v>
      </c>
      <c r="Y2645" s="62">
        <v>306</v>
      </c>
    </row>
    <row r="2646" spans="24:25">
      <c r="X2646" s="156" t="s">
        <v>6117</v>
      </c>
      <c r="Y2646" s="62">
        <v>52</v>
      </c>
    </row>
    <row r="2647" spans="24:25">
      <c r="X2647" s="156" t="s">
        <v>6118</v>
      </c>
      <c r="Y2647" s="62">
        <v>38</v>
      </c>
    </row>
    <row r="2648" spans="24:25">
      <c r="X2648" s="156" t="s">
        <v>6119</v>
      </c>
      <c r="Y2648" s="62">
        <v>60</v>
      </c>
    </row>
    <row r="2649" spans="24:25">
      <c r="X2649" s="156" t="s">
        <v>6120</v>
      </c>
      <c r="Y2649" s="62">
        <v>41</v>
      </c>
    </row>
    <row r="2650" spans="24:25">
      <c r="X2650" s="156" t="s">
        <v>6121</v>
      </c>
      <c r="Y2650" s="62">
        <v>183</v>
      </c>
    </row>
    <row r="2651" spans="24:25">
      <c r="X2651" s="156" t="s">
        <v>6122</v>
      </c>
      <c r="Y2651" s="62">
        <v>236</v>
      </c>
    </row>
    <row r="2652" spans="24:25">
      <c r="X2652" s="156" t="s">
        <v>6123</v>
      </c>
      <c r="Y2652" s="62">
        <v>241</v>
      </c>
    </row>
    <row r="2653" spans="24:25">
      <c r="X2653" s="156" t="s">
        <v>6124</v>
      </c>
      <c r="Y2653" s="62">
        <v>236</v>
      </c>
    </row>
    <row r="2654" spans="24:25">
      <c r="X2654" s="156" t="s">
        <v>6125</v>
      </c>
      <c r="Y2654" s="62">
        <v>49</v>
      </c>
    </row>
    <row r="2655" spans="24:25">
      <c r="X2655" s="156" t="s">
        <v>6126</v>
      </c>
      <c r="Y2655" s="62">
        <v>140</v>
      </c>
    </row>
    <row r="2656" spans="24:25">
      <c r="X2656" s="156" t="s">
        <v>6127</v>
      </c>
      <c r="Y2656" s="62">
        <v>144</v>
      </c>
    </row>
    <row r="2657" spans="24:25">
      <c r="X2657" s="156" t="s">
        <v>6128</v>
      </c>
      <c r="Y2657" s="62">
        <v>154</v>
      </c>
    </row>
    <row r="2658" spans="24:25">
      <c r="X2658" s="156" t="s">
        <v>6129</v>
      </c>
      <c r="Y2658" s="62">
        <v>24</v>
      </c>
    </row>
    <row r="2659" spans="24:25">
      <c r="X2659" s="156" t="s">
        <v>6130</v>
      </c>
      <c r="Y2659" s="62">
        <v>30</v>
      </c>
    </row>
    <row r="2660" spans="24:25">
      <c r="X2660" s="156" t="s">
        <v>6131</v>
      </c>
      <c r="Y2660" s="62">
        <v>128</v>
      </c>
    </row>
    <row r="2661" spans="24:25">
      <c r="X2661" s="156" t="s">
        <v>6132</v>
      </c>
      <c r="Y2661" s="62">
        <v>46</v>
      </c>
    </row>
    <row r="2662" spans="24:25">
      <c r="X2662" s="156" t="s">
        <v>6133</v>
      </c>
      <c r="Y2662" s="62">
        <v>53</v>
      </c>
    </row>
    <row r="2663" spans="24:25">
      <c r="X2663" s="156" t="s">
        <v>6134</v>
      </c>
      <c r="Y2663" s="62">
        <v>188</v>
      </c>
    </row>
    <row r="2664" spans="24:25">
      <c r="X2664" s="156" t="s">
        <v>6135</v>
      </c>
      <c r="Y2664" s="62">
        <v>238</v>
      </c>
    </row>
    <row r="2665" spans="24:25">
      <c r="X2665" s="156" t="s">
        <v>6136</v>
      </c>
      <c r="Y2665" s="62">
        <v>31</v>
      </c>
    </row>
    <row r="2666" spans="24:25">
      <c r="X2666" s="156" t="s">
        <v>6137</v>
      </c>
      <c r="Y2666" s="62">
        <v>32</v>
      </c>
    </row>
    <row r="2667" spans="24:25">
      <c r="X2667" s="156" t="s">
        <v>6138</v>
      </c>
      <c r="Y2667" s="62">
        <v>35</v>
      </c>
    </row>
    <row r="2668" spans="24:25">
      <c r="X2668" s="156" t="s">
        <v>6139</v>
      </c>
      <c r="Y2668" s="62">
        <v>136</v>
      </c>
    </row>
    <row r="2669" spans="24:25">
      <c r="X2669" s="156" t="s">
        <v>6140</v>
      </c>
      <c r="Y2669" s="62">
        <v>31</v>
      </c>
    </row>
    <row r="2670" spans="24:25">
      <c r="X2670" s="156" t="s">
        <v>6141</v>
      </c>
      <c r="Y2670" s="62">
        <v>32</v>
      </c>
    </row>
    <row r="2671" spans="24:25">
      <c r="X2671" s="156" t="s">
        <v>6142</v>
      </c>
      <c r="Y2671" s="62">
        <v>35</v>
      </c>
    </row>
    <row r="2672" spans="24:25">
      <c r="X2672" s="156" t="s">
        <v>6143</v>
      </c>
      <c r="Y2672" s="62">
        <v>136</v>
      </c>
    </row>
    <row r="2673" spans="24:25">
      <c r="X2673" s="156" t="s">
        <v>6144</v>
      </c>
      <c r="Y2673" s="62">
        <v>60</v>
      </c>
    </row>
    <row r="2674" spans="24:25">
      <c r="X2674" s="156" t="s">
        <v>6145</v>
      </c>
      <c r="Y2674" s="62">
        <v>66</v>
      </c>
    </row>
    <row r="2675" spans="24:25">
      <c r="X2675" s="156" t="s">
        <v>6146</v>
      </c>
      <c r="Y2675" s="62">
        <v>75</v>
      </c>
    </row>
    <row r="2676" spans="24:25">
      <c r="X2676" s="156" t="s">
        <v>6147</v>
      </c>
      <c r="Y2676" s="62">
        <v>46</v>
      </c>
    </row>
    <row r="2677" spans="24:25">
      <c r="X2677" s="156" t="s">
        <v>6148</v>
      </c>
      <c r="Y2677" s="62">
        <v>93</v>
      </c>
    </row>
    <row r="2678" spans="24:25">
      <c r="X2678" s="156" t="s">
        <v>6149</v>
      </c>
      <c r="Y2678" s="62">
        <v>102</v>
      </c>
    </row>
    <row r="2679" spans="24:25">
      <c r="X2679" s="156" t="s">
        <v>6150</v>
      </c>
      <c r="Y2679" s="62">
        <v>82</v>
      </c>
    </row>
    <row r="2680" spans="24:25">
      <c r="X2680" s="156" t="s">
        <v>6151</v>
      </c>
      <c r="Y2680" s="62">
        <v>296</v>
      </c>
    </row>
    <row r="2681" spans="24:25">
      <c r="X2681" s="156" t="s">
        <v>6152</v>
      </c>
      <c r="Y2681" s="62">
        <v>48</v>
      </c>
    </row>
    <row r="2682" spans="24:25">
      <c r="X2682" s="156" t="s">
        <v>6153</v>
      </c>
      <c r="Y2682" s="62">
        <v>49</v>
      </c>
    </row>
    <row r="2683" spans="24:25">
      <c r="X2683" s="156" t="s">
        <v>6154</v>
      </c>
      <c r="Y2683" s="62">
        <v>340</v>
      </c>
    </row>
    <row r="2684" spans="24:25">
      <c r="X2684" s="156" t="s">
        <v>6155</v>
      </c>
      <c r="Y2684" s="62">
        <v>255</v>
      </c>
    </row>
    <row r="2685" spans="24:25">
      <c r="X2685" s="156" t="s">
        <v>6156</v>
      </c>
      <c r="Y2685" s="62">
        <v>225</v>
      </c>
    </row>
    <row r="2686" spans="24:25">
      <c r="X2686" s="156" t="s">
        <v>6157</v>
      </c>
      <c r="Y2686" s="62">
        <v>286</v>
      </c>
    </row>
    <row r="2687" spans="24:25">
      <c r="X2687" s="156" t="s">
        <v>6158</v>
      </c>
      <c r="Y2687" s="62">
        <v>42</v>
      </c>
    </row>
    <row r="2688" spans="24:25">
      <c r="X2688" s="156" t="s">
        <v>6159</v>
      </c>
      <c r="Y2688" s="62">
        <v>300</v>
      </c>
    </row>
    <row r="2689" spans="24:25">
      <c r="X2689" s="156" t="s">
        <v>6160</v>
      </c>
      <c r="Y2689" s="62">
        <v>318</v>
      </c>
    </row>
    <row r="2690" spans="24:25">
      <c r="X2690" s="156" t="s">
        <v>6161</v>
      </c>
      <c r="Y2690" s="62">
        <v>338</v>
      </c>
    </row>
    <row r="2691" spans="24:25">
      <c r="X2691" s="156" t="s">
        <v>6162</v>
      </c>
      <c r="Y2691" s="62">
        <v>346</v>
      </c>
    </row>
    <row r="2692" spans="24:25">
      <c r="X2692" s="156" t="s">
        <v>6163</v>
      </c>
      <c r="Y2692" s="62">
        <v>42</v>
      </c>
    </row>
    <row r="2693" spans="24:25">
      <c r="X2693" s="156" t="s">
        <v>6164</v>
      </c>
      <c r="Y2693" s="62">
        <v>41</v>
      </c>
    </row>
    <row r="2694" spans="24:25">
      <c r="X2694" s="156" t="s">
        <v>6165</v>
      </c>
      <c r="Y2694" s="62">
        <v>42</v>
      </c>
    </row>
    <row r="2695" spans="24:25">
      <c r="X2695" s="156" t="s">
        <v>6166</v>
      </c>
      <c r="Y2695" s="62">
        <v>115</v>
      </c>
    </row>
    <row r="2696" spans="24:25">
      <c r="X2696" s="156" t="s">
        <v>6167</v>
      </c>
      <c r="Y2696" s="62">
        <v>29</v>
      </c>
    </row>
    <row r="2697" spans="24:25">
      <c r="X2697" s="156" t="s">
        <v>6168</v>
      </c>
      <c r="Y2697" s="62">
        <v>91</v>
      </c>
    </row>
    <row r="2698" spans="24:25">
      <c r="X2698" s="156" t="s">
        <v>6169</v>
      </c>
      <c r="Y2698" s="62">
        <v>108</v>
      </c>
    </row>
    <row r="2699" spans="24:25">
      <c r="X2699" s="156" t="s">
        <v>6170</v>
      </c>
      <c r="Y2699" s="62">
        <v>108</v>
      </c>
    </row>
    <row r="2700" spans="24:25">
      <c r="X2700" s="156" t="s">
        <v>6171</v>
      </c>
      <c r="Y2700" s="62">
        <v>152</v>
      </c>
    </row>
    <row r="2701" spans="24:25">
      <c r="X2701" s="156" t="s">
        <v>6172</v>
      </c>
      <c r="Y2701" s="62">
        <v>174</v>
      </c>
    </row>
    <row r="2702" spans="24:25">
      <c r="X2702" s="156" t="s">
        <v>6173</v>
      </c>
      <c r="Y2702" s="62">
        <v>204</v>
      </c>
    </row>
    <row r="2703" spans="24:25">
      <c r="X2703" s="156" t="s">
        <v>6174</v>
      </c>
      <c r="Y2703" s="62">
        <v>36</v>
      </c>
    </row>
    <row r="2704" spans="24:25">
      <c r="X2704" s="156" t="s">
        <v>6175</v>
      </c>
      <c r="Y2704" s="62">
        <v>40</v>
      </c>
    </row>
    <row r="2705" spans="24:25">
      <c r="X2705" s="156" t="s">
        <v>6176</v>
      </c>
      <c r="Y2705" s="62">
        <v>507</v>
      </c>
    </row>
    <row r="2706" spans="24:25">
      <c r="X2706" s="156" t="s">
        <v>6177</v>
      </c>
      <c r="Y2706" s="62">
        <v>552</v>
      </c>
    </row>
    <row r="2707" spans="24:25">
      <c r="X2707" s="156" t="s">
        <v>6178</v>
      </c>
      <c r="Y2707" s="62">
        <v>600</v>
      </c>
    </row>
    <row r="2708" spans="24:25">
      <c r="X2708" s="156" t="s">
        <v>6179</v>
      </c>
      <c r="Y2708" s="62">
        <v>652</v>
      </c>
    </row>
    <row r="2709" spans="24:25">
      <c r="X2709" s="156" t="s">
        <v>6180</v>
      </c>
      <c r="Y2709" s="62">
        <v>718</v>
      </c>
    </row>
    <row r="2710" spans="24:25">
      <c r="X2710" s="156" t="s">
        <v>6181</v>
      </c>
      <c r="Y2710" s="62">
        <v>776</v>
      </c>
    </row>
    <row r="2711" spans="24:25">
      <c r="X2711" s="156" t="s">
        <v>6182</v>
      </c>
      <c r="Y2711" s="62">
        <v>844</v>
      </c>
    </row>
    <row r="2712" spans="24:25">
      <c r="X2712" s="156" t="s">
        <v>6183</v>
      </c>
      <c r="Y2712" s="62">
        <v>915</v>
      </c>
    </row>
    <row r="2713" spans="24:25">
      <c r="X2713" s="156" t="s">
        <v>6184</v>
      </c>
      <c r="Y2713" s="62">
        <v>966</v>
      </c>
    </row>
    <row r="2714" spans="24:25">
      <c r="X2714" s="156" t="s">
        <v>6185</v>
      </c>
      <c r="Y2714" s="62">
        <v>1013</v>
      </c>
    </row>
    <row r="2715" spans="24:25">
      <c r="X2715" s="156" t="s">
        <v>6186</v>
      </c>
      <c r="Y2715" s="62">
        <v>1065</v>
      </c>
    </row>
    <row r="2716" spans="24:25">
      <c r="X2716" s="156" t="s">
        <v>6187</v>
      </c>
      <c r="Y2716" s="62">
        <v>871</v>
      </c>
    </row>
    <row r="2717" spans="24:25">
      <c r="X2717" s="156" t="s">
        <v>6188</v>
      </c>
      <c r="Y2717" s="62">
        <v>917</v>
      </c>
    </row>
    <row r="2718" spans="24:25">
      <c r="X2718" s="156" t="s">
        <v>6189</v>
      </c>
      <c r="Y2718" s="62">
        <v>955</v>
      </c>
    </row>
    <row r="2719" spans="24:25">
      <c r="X2719" s="156" t="s">
        <v>6190</v>
      </c>
      <c r="Y2719" s="62">
        <v>952</v>
      </c>
    </row>
    <row r="2720" spans="24:25">
      <c r="X2720" s="156" t="s">
        <v>6191</v>
      </c>
      <c r="Y2720" s="62">
        <v>1039</v>
      </c>
    </row>
    <row r="2721" spans="24:25">
      <c r="X2721" s="156" t="s">
        <v>6192</v>
      </c>
      <c r="Y2721" s="62">
        <v>408</v>
      </c>
    </row>
    <row r="2722" spans="24:25">
      <c r="X2722" s="156" t="s">
        <v>6193</v>
      </c>
      <c r="Y2722" s="62">
        <v>153</v>
      </c>
    </row>
    <row r="2723" spans="24:25">
      <c r="X2723" s="156" t="s">
        <v>6194</v>
      </c>
      <c r="Y2723" s="62">
        <v>442</v>
      </c>
    </row>
    <row r="2724" spans="24:25">
      <c r="X2724" s="156" t="s">
        <v>6195</v>
      </c>
      <c r="Y2724" s="62">
        <v>184</v>
      </c>
    </row>
    <row r="2725" spans="24:25">
      <c r="X2725" s="156" t="s">
        <v>6196</v>
      </c>
      <c r="Y2725" s="62">
        <v>480</v>
      </c>
    </row>
    <row r="2726" spans="24:25">
      <c r="X2726" s="156" t="s">
        <v>6197</v>
      </c>
      <c r="Y2726" s="62">
        <v>214</v>
      </c>
    </row>
    <row r="2727" spans="24:25">
      <c r="X2727" s="156" t="s">
        <v>6198</v>
      </c>
      <c r="Y2727" s="62">
        <v>523</v>
      </c>
    </row>
    <row r="2728" spans="24:25">
      <c r="X2728" s="156" t="s">
        <v>6199</v>
      </c>
      <c r="Y2728" s="62">
        <v>245</v>
      </c>
    </row>
    <row r="2729" spans="24:25">
      <c r="X2729" s="156" t="s">
        <v>6200</v>
      </c>
      <c r="Y2729" s="62">
        <v>779</v>
      </c>
    </row>
    <row r="2730" spans="24:25">
      <c r="X2730" s="156" t="s">
        <v>6201</v>
      </c>
      <c r="Y2730" s="62">
        <v>850</v>
      </c>
    </row>
    <row r="2731" spans="24:25">
      <c r="X2731" s="156" t="s">
        <v>6202</v>
      </c>
      <c r="Y2731" s="62">
        <v>923</v>
      </c>
    </row>
    <row r="2732" spans="24:25">
      <c r="X2732" s="156" t="s">
        <v>6203</v>
      </c>
      <c r="Y2732" s="62">
        <v>992</v>
      </c>
    </row>
    <row r="2733" spans="24:25">
      <c r="X2733" s="156" t="s">
        <v>6204</v>
      </c>
      <c r="Y2733" s="62">
        <v>1056</v>
      </c>
    </row>
    <row r="2734" spans="24:25">
      <c r="X2734" s="156" t="s">
        <v>6205</v>
      </c>
      <c r="Y2734" s="62">
        <v>1051</v>
      </c>
    </row>
    <row r="2735" spans="24:25">
      <c r="X2735" s="156" t="s">
        <v>6206</v>
      </c>
      <c r="Y2735" s="62">
        <v>1135</v>
      </c>
    </row>
    <row r="2736" spans="24:25">
      <c r="X2736" s="156" t="s">
        <v>6207</v>
      </c>
      <c r="Y2736" s="62">
        <v>1174</v>
      </c>
    </row>
    <row r="2737" spans="24:25">
      <c r="X2737" s="156" t="s">
        <v>6208</v>
      </c>
      <c r="Y2737" s="62">
        <v>1361</v>
      </c>
    </row>
    <row r="2738" spans="24:25">
      <c r="X2738" s="156" t="s">
        <v>6209</v>
      </c>
      <c r="Y2738" s="62">
        <v>283</v>
      </c>
    </row>
    <row r="2739" spans="24:25">
      <c r="X2739" s="156" t="s">
        <v>6210</v>
      </c>
      <c r="Y2739" s="62">
        <v>843</v>
      </c>
    </row>
    <row r="2740" spans="24:25">
      <c r="X2740" s="156" t="s">
        <v>6211</v>
      </c>
      <c r="Y2740" s="62">
        <v>601</v>
      </c>
    </row>
    <row r="2741" spans="24:25">
      <c r="X2741" s="156" t="s">
        <v>6212</v>
      </c>
      <c r="Y2741" s="62">
        <v>1777</v>
      </c>
    </row>
    <row r="2742" spans="24:25">
      <c r="X2742" s="156" t="s">
        <v>6213</v>
      </c>
      <c r="Y2742" s="62">
        <v>1838</v>
      </c>
    </row>
    <row r="2743" spans="24:25">
      <c r="X2743" s="156" t="s">
        <v>6214</v>
      </c>
      <c r="Y2743" s="62">
        <v>1898</v>
      </c>
    </row>
    <row r="2744" spans="24:25">
      <c r="X2744" s="156" t="s">
        <v>6215</v>
      </c>
      <c r="Y2744" s="62">
        <v>175</v>
      </c>
    </row>
    <row r="2745" spans="24:25">
      <c r="X2745" s="156" t="s">
        <v>6216</v>
      </c>
      <c r="Y2745" s="62">
        <v>62</v>
      </c>
    </row>
    <row r="2746" spans="24:25">
      <c r="X2746" s="156" t="s">
        <v>6217</v>
      </c>
      <c r="Y2746" s="62">
        <v>226</v>
      </c>
    </row>
    <row r="2747" spans="24:25">
      <c r="X2747" s="156" t="s">
        <v>6218</v>
      </c>
      <c r="Y2747" s="62">
        <v>650</v>
      </c>
    </row>
    <row r="2748" spans="24:25">
      <c r="X2748" s="156" t="s">
        <v>6219</v>
      </c>
      <c r="Y2748" s="62">
        <v>686</v>
      </c>
    </row>
    <row r="2749" spans="24:25">
      <c r="X2749" s="156" t="s">
        <v>6220</v>
      </c>
      <c r="Y2749" s="62">
        <v>736</v>
      </c>
    </row>
    <row r="2750" spans="24:25">
      <c r="X2750" s="156" t="s">
        <v>6221</v>
      </c>
      <c r="Y2750" s="62">
        <v>777</v>
      </c>
    </row>
    <row r="2751" spans="24:25">
      <c r="X2751" s="156" t="s">
        <v>6222</v>
      </c>
      <c r="Y2751" s="62">
        <v>771</v>
      </c>
    </row>
    <row r="2752" spans="24:25">
      <c r="X2752" s="156" t="s">
        <v>6223</v>
      </c>
      <c r="Y2752" s="62">
        <v>820</v>
      </c>
    </row>
    <row r="2753" spans="24:25">
      <c r="X2753" s="156" t="s">
        <v>6224</v>
      </c>
      <c r="Y2753" s="62">
        <v>420</v>
      </c>
    </row>
    <row r="2754" spans="24:25">
      <c r="X2754" s="156" t="s">
        <v>6225</v>
      </c>
      <c r="Y2754" s="62">
        <v>479</v>
      </c>
    </row>
    <row r="2755" spans="24:25">
      <c r="X2755" s="156" t="s">
        <v>6226</v>
      </c>
      <c r="Y2755" s="62">
        <v>523</v>
      </c>
    </row>
    <row r="2756" spans="24:25">
      <c r="X2756" s="156" t="s">
        <v>6227</v>
      </c>
      <c r="Y2756" s="62">
        <v>571</v>
      </c>
    </row>
    <row r="2757" spans="24:25">
      <c r="X2757" s="156" t="s">
        <v>6228</v>
      </c>
      <c r="Y2757" s="62">
        <v>881</v>
      </c>
    </row>
    <row r="2758" spans="24:25">
      <c r="X2758" s="156" t="s">
        <v>6229</v>
      </c>
      <c r="Y2758" s="62">
        <v>971</v>
      </c>
    </row>
    <row r="2759" spans="24:25">
      <c r="X2759" s="156" t="s">
        <v>6230</v>
      </c>
      <c r="Y2759" s="62">
        <v>1080</v>
      </c>
    </row>
    <row r="2760" spans="24:25">
      <c r="X2760" s="156" t="s">
        <v>6231</v>
      </c>
      <c r="Y2760" s="62">
        <v>1390</v>
      </c>
    </row>
    <row r="2761" spans="24:25">
      <c r="X2761" s="156" t="s">
        <v>6232</v>
      </c>
      <c r="Y2761" s="62">
        <v>1803</v>
      </c>
    </row>
    <row r="2762" spans="24:25">
      <c r="X2762" s="156" t="s">
        <v>6233</v>
      </c>
      <c r="Y2762" s="62">
        <v>762</v>
      </c>
    </row>
    <row r="2763" spans="24:25">
      <c r="X2763" s="156" t="s">
        <v>6234</v>
      </c>
      <c r="Y2763" s="62">
        <v>820</v>
      </c>
    </row>
    <row r="2764" spans="24:25">
      <c r="X2764" s="156" t="s">
        <v>6235</v>
      </c>
      <c r="Y2764" s="62">
        <v>883</v>
      </c>
    </row>
    <row r="2765" spans="24:25">
      <c r="X2765" s="156" t="s">
        <v>6236</v>
      </c>
      <c r="Y2765" s="62">
        <v>950</v>
      </c>
    </row>
    <row r="2766" spans="24:25">
      <c r="X2766" s="156" t="s">
        <v>6237</v>
      </c>
      <c r="Y2766" s="62">
        <v>375</v>
      </c>
    </row>
    <row r="2767" spans="24:25">
      <c r="X2767" s="156" t="s">
        <v>6238</v>
      </c>
      <c r="Y2767" s="62">
        <v>581</v>
      </c>
    </row>
    <row r="2768" spans="24:25">
      <c r="X2768" s="156" t="s">
        <v>6239</v>
      </c>
      <c r="Y2768" s="62">
        <v>613</v>
      </c>
    </row>
    <row r="2769" spans="24:25">
      <c r="X2769" s="156" t="s">
        <v>6240</v>
      </c>
      <c r="Y2769" s="62">
        <v>644</v>
      </c>
    </row>
    <row r="2770" spans="24:25">
      <c r="X2770" s="156" t="s">
        <v>6241</v>
      </c>
      <c r="Y2770" s="62">
        <v>679</v>
      </c>
    </row>
    <row r="2771" spans="24:25">
      <c r="X2771" s="156" t="s">
        <v>6242</v>
      </c>
      <c r="Y2771" s="62">
        <v>715</v>
      </c>
    </row>
    <row r="2772" spans="24:25">
      <c r="X2772" s="156" t="s">
        <v>6243</v>
      </c>
      <c r="Y2772" s="62">
        <v>773</v>
      </c>
    </row>
    <row r="2773" spans="24:25">
      <c r="X2773" s="156" t="s">
        <v>6244</v>
      </c>
      <c r="Y2773" s="62">
        <v>842</v>
      </c>
    </row>
    <row r="2774" spans="24:25">
      <c r="X2774" s="156" t="s">
        <v>6245</v>
      </c>
      <c r="Y2774" s="62">
        <v>271</v>
      </c>
    </row>
    <row r="2775" spans="24:25">
      <c r="X2775" s="156" t="s">
        <v>6246</v>
      </c>
      <c r="Y2775" s="62">
        <v>294</v>
      </c>
    </row>
    <row r="2776" spans="24:25">
      <c r="X2776" s="156" t="s">
        <v>6247</v>
      </c>
      <c r="Y2776" s="62">
        <v>339</v>
      </c>
    </row>
    <row r="2777" spans="24:25">
      <c r="X2777" s="156" t="s">
        <v>6248</v>
      </c>
      <c r="Y2777" s="62">
        <v>300</v>
      </c>
    </row>
    <row r="2778" spans="24:25">
      <c r="X2778" s="156" t="s">
        <v>6249</v>
      </c>
      <c r="Y2778" s="62">
        <v>330</v>
      </c>
    </row>
    <row r="2779" spans="24:25">
      <c r="X2779" s="156" t="s">
        <v>6250</v>
      </c>
      <c r="Y2779" s="62">
        <v>381</v>
      </c>
    </row>
    <row r="2780" spans="24:25">
      <c r="X2780" s="156" t="s">
        <v>6251</v>
      </c>
      <c r="Y2780" s="62">
        <v>332</v>
      </c>
    </row>
    <row r="2781" spans="24:25">
      <c r="X2781" s="156" t="s">
        <v>6252</v>
      </c>
      <c r="Y2781" s="62">
        <v>371</v>
      </c>
    </row>
    <row r="2782" spans="24:25">
      <c r="X2782" s="156" t="s">
        <v>6253</v>
      </c>
      <c r="Y2782" s="62">
        <v>429</v>
      </c>
    </row>
    <row r="2783" spans="24:25">
      <c r="X2783" s="156" t="s">
        <v>6254</v>
      </c>
      <c r="Y2783" s="62">
        <v>366</v>
      </c>
    </row>
    <row r="2784" spans="24:25">
      <c r="X2784" s="156" t="s">
        <v>6255</v>
      </c>
      <c r="Y2784" s="62">
        <v>416</v>
      </c>
    </row>
    <row r="2785" spans="24:25">
      <c r="X2785" s="156" t="s">
        <v>6256</v>
      </c>
      <c r="Y2785" s="62">
        <v>485</v>
      </c>
    </row>
    <row r="2786" spans="24:25">
      <c r="X2786" s="156" t="s">
        <v>6257</v>
      </c>
      <c r="Y2786" s="62">
        <v>276</v>
      </c>
    </row>
    <row r="2787" spans="24:25">
      <c r="X2787" s="156" t="s">
        <v>6258</v>
      </c>
      <c r="Y2787" s="62">
        <v>422</v>
      </c>
    </row>
    <row r="2788" spans="24:25">
      <c r="X2788" s="156" t="s">
        <v>6259</v>
      </c>
      <c r="Y2788" s="62">
        <v>470</v>
      </c>
    </row>
    <row r="2789" spans="24:25">
      <c r="X2789" s="156" t="s">
        <v>6260</v>
      </c>
      <c r="Y2789" s="62">
        <v>546</v>
      </c>
    </row>
    <row r="2790" spans="24:25">
      <c r="X2790" s="156" t="s">
        <v>6261</v>
      </c>
      <c r="Y2790" s="62">
        <v>318</v>
      </c>
    </row>
    <row r="2791" spans="24:25">
      <c r="X2791" s="156" t="s">
        <v>6262</v>
      </c>
      <c r="Y2791" s="62">
        <v>487</v>
      </c>
    </row>
    <row r="2792" spans="24:25">
      <c r="X2792" s="156" t="s">
        <v>6263</v>
      </c>
      <c r="Y2792" s="62">
        <v>521</v>
      </c>
    </row>
    <row r="2793" spans="24:25">
      <c r="X2793" s="156" t="s">
        <v>6264</v>
      </c>
      <c r="Y2793" s="62">
        <v>617</v>
      </c>
    </row>
    <row r="2794" spans="24:25">
      <c r="X2794" s="156" t="s">
        <v>6265</v>
      </c>
      <c r="Y2794" s="62">
        <v>524</v>
      </c>
    </row>
    <row r="2795" spans="24:25">
      <c r="X2795" s="156" t="s">
        <v>6266</v>
      </c>
      <c r="Y2795" s="62">
        <v>563</v>
      </c>
    </row>
    <row r="2796" spans="24:25">
      <c r="X2796" s="156" t="s">
        <v>6267</v>
      </c>
      <c r="Y2796" s="62">
        <v>667</v>
      </c>
    </row>
    <row r="2797" spans="24:25">
      <c r="X2797" s="156" t="s">
        <v>6268</v>
      </c>
      <c r="Y2797" s="62">
        <v>317</v>
      </c>
    </row>
    <row r="2798" spans="24:25">
      <c r="X2798" s="156" t="s">
        <v>6269</v>
      </c>
      <c r="Y2798" s="62">
        <v>341</v>
      </c>
    </row>
    <row r="2799" spans="24:25">
      <c r="X2799" s="156" t="s">
        <v>6270</v>
      </c>
      <c r="Y2799" s="62">
        <v>358</v>
      </c>
    </row>
    <row r="2800" spans="24:25">
      <c r="X2800" s="156" t="s">
        <v>6271</v>
      </c>
      <c r="Y2800" s="62">
        <v>459</v>
      </c>
    </row>
    <row r="2801" spans="24:25">
      <c r="X2801" s="156" t="s">
        <v>6272</v>
      </c>
      <c r="Y2801" s="62">
        <v>556</v>
      </c>
    </row>
    <row r="2802" spans="24:25">
      <c r="X2802" s="156" t="s">
        <v>6273</v>
      </c>
      <c r="Y2802" s="62">
        <v>609</v>
      </c>
    </row>
    <row r="2803" spans="24:25">
      <c r="X2803" s="156" t="s">
        <v>6274</v>
      </c>
      <c r="Y2803" s="62">
        <v>717</v>
      </c>
    </row>
    <row r="2804" spans="24:25">
      <c r="X2804" s="156" t="s">
        <v>6275</v>
      </c>
      <c r="Y2804" s="62">
        <v>336</v>
      </c>
    </row>
    <row r="2805" spans="24:25">
      <c r="X2805" s="156" t="s">
        <v>6276</v>
      </c>
      <c r="Y2805" s="62">
        <v>364</v>
      </c>
    </row>
    <row r="2806" spans="24:25">
      <c r="X2806" s="156" t="s">
        <v>6277</v>
      </c>
      <c r="Y2806" s="62">
        <v>403</v>
      </c>
    </row>
    <row r="2807" spans="24:25">
      <c r="X2807" s="156" t="s">
        <v>6278</v>
      </c>
      <c r="Y2807" s="62">
        <v>496</v>
      </c>
    </row>
    <row r="2808" spans="24:25">
      <c r="X2808" s="156" t="s">
        <v>6279</v>
      </c>
      <c r="Y2808" s="62">
        <v>590</v>
      </c>
    </row>
    <row r="2809" spans="24:25">
      <c r="X2809" s="156" t="s">
        <v>6280</v>
      </c>
      <c r="Y2809" s="62">
        <v>657</v>
      </c>
    </row>
    <row r="2810" spans="24:25">
      <c r="X2810" s="156" t="s">
        <v>6281</v>
      </c>
      <c r="Y2810" s="62">
        <v>763</v>
      </c>
    </row>
    <row r="2811" spans="24:25">
      <c r="X2811" s="156" t="s">
        <v>6282</v>
      </c>
      <c r="Y2811" s="62">
        <v>354</v>
      </c>
    </row>
    <row r="2812" spans="24:25">
      <c r="X2812" s="156" t="s">
        <v>6283</v>
      </c>
      <c r="Y2812" s="62">
        <v>392</v>
      </c>
    </row>
    <row r="2813" spans="24:25">
      <c r="X2813" s="156" t="s">
        <v>6284</v>
      </c>
      <c r="Y2813" s="62">
        <v>504</v>
      </c>
    </row>
    <row r="2814" spans="24:25">
      <c r="X2814" s="156" t="s">
        <v>6285</v>
      </c>
      <c r="Y2814" s="62">
        <v>421</v>
      </c>
    </row>
    <row r="2815" spans="24:25">
      <c r="X2815" s="156" t="s">
        <v>6286</v>
      </c>
      <c r="Y2815" s="62">
        <v>572</v>
      </c>
    </row>
    <row r="2816" spans="24:25">
      <c r="X2816" s="156" t="s">
        <v>6287</v>
      </c>
      <c r="Y2816" s="62">
        <v>532</v>
      </c>
    </row>
    <row r="2817" spans="24:25">
      <c r="X2817" s="156" t="s">
        <v>6288</v>
      </c>
      <c r="Y2817" s="62">
        <v>631</v>
      </c>
    </row>
    <row r="2818" spans="24:25">
      <c r="X2818" s="156" t="s">
        <v>6289</v>
      </c>
      <c r="Y2818" s="62">
        <v>698</v>
      </c>
    </row>
    <row r="2819" spans="24:25">
      <c r="X2819" s="156" t="s">
        <v>6290</v>
      </c>
      <c r="Y2819" s="62">
        <v>808</v>
      </c>
    </row>
    <row r="2820" spans="24:25">
      <c r="X2820" s="156" t="s">
        <v>6291</v>
      </c>
      <c r="Y2820" s="62">
        <v>371</v>
      </c>
    </row>
    <row r="2821" spans="24:25">
      <c r="X2821" s="156" t="s">
        <v>6292</v>
      </c>
      <c r="Y2821" s="62">
        <v>412</v>
      </c>
    </row>
    <row r="2822" spans="24:25">
      <c r="X2822" s="156" t="s">
        <v>6293</v>
      </c>
      <c r="Y2822" s="62">
        <v>601</v>
      </c>
    </row>
    <row r="2823" spans="24:25">
      <c r="X2823" s="156" t="s">
        <v>6294</v>
      </c>
      <c r="Y2823" s="62">
        <v>438</v>
      </c>
    </row>
    <row r="2824" spans="24:25">
      <c r="X2824" s="156" t="s">
        <v>6295</v>
      </c>
      <c r="Y2824" s="62">
        <v>655</v>
      </c>
    </row>
    <row r="2825" spans="24:25">
      <c r="X2825" s="156" t="s">
        <v>6296</v>
      </c>
      <c r="Y2825" s="62">
        <v>577</v>
      </c>
    </row>
    <row r="2826" spans="24:25">
      <c r="X2826" s="156" t="s">
        <v>6297</v>
      </c>
      <c r="Y2826" s="62">
        <v>672</v>
      </c>
    </row>
    <row r="2827" spans="24:25">
      <c r="X2827" s="156" t="s">
        <v>6298</v>
      </c>
      <c r="Y2827" s="62">
        <v>738</v>
      </c>
    </row>
    <row r="2828" spans="24:25">
      <c r="X2828" s="156" t="s">
        <v>6299</v>
      </c>
      <c r="Y2828" s="62">
        <v>851</v>
      </c>
    </row>
    <row r="2829" spans="24:25">
      <c r="X2829" s="156" t="s">
        <v>6300</v>
      </c>
      <c r="Y2829" s="62">
        <v>718</v>
      </c>
    </row>
    <row r="2830" spans="24:25">
      <c r="X2830" s="156" t="s">
        <v>6301</v>
      </c>
      <c r="Y2830" s="62">
        <v>783</v>
      </c>
    </row>
    <row r="2831" spans="24:25">
      <c r="X2831" s="156" t="s">
        <v>6302</v>
      </c>
      <c r="Y2831" s="62">
        <v>898</v>
      </c>
    </row>
    <row r="2832" spans="24:25">
      <c r="X2832" s="156" t="s">
        <v>6303</v>
      </c>
      <c r="Y2832" s="62">
        <v>581</v>
      </c>
    </row>
    <row r="2833" spans="24:25">
      <c r="X2833" s="156" t="s">
        <v>6304</v>
      </c>
      <c r="Y2833" s="62">
        <v>656</v>
      </c>
    </row>
    <row r="2834" spans="24:25">
      <c r="X2834" s="156" t="s">
        <v>6305</v>
      </c>
      <c r="Y2834" s="62">
        <v>741</v>
      </c>
    </row>
    <row r="2835" spans="24:25">
      <c r="X2835" s="156" t="s">
        <v>6306</v>
      </c>
      <c r="Y2835" s="62">
        <v>681</v>
      </c>
    </row>
    <row r="2836" spans="24:25">
      <c r="X2836" s="156" t="s">
        <v>6307</v>
      </c>
      <c r="Y2836" s="62">
        <v>788</v>
      </c>
    </row>
    <row r="2837" spans="24:25">
      <c r="X2837" s="156" t="s">
        <v>6308</v>
      </c>
      <c r="Y2837" s="62">
        <v>921</v>
      </c>
    </row>
    <row r="2838" spans="24:25">
      <c r="X2838" s="156" t="s">
        <v>6309</v>
      </c>
      <c r="Y2838" s="62">
        <v>1313</v>
      </c>
    </row>
    <row r="2839" spans="24:25">
      <c r="X2839" s="156" t="s">
        <v>6310</v>
      </c>
      <c r="Y2839" s="62">
        <v>1388</v>
      </c>
    </row>
    <row r="2840" spans="24:25">
      <c r="X2840" s="156" t="s">
        <v>6311</v>
      </c>
      <c r="Y2840" s="62">
        <v>1455</v>
      </c>
    </row>
    <row r="2841" spans="24:25">
      <c r="X2841" s="156" t="s">
        <v>6312</v>
      </c>
      <c r="Y2841" s="62">
        <v>1521</v>
      </c>
    </row>
    <row r="2842" spans="24:25">
      <c r="X2842" s="156" t="s">
        <v>6313</v>
      </c>
      <c r="Y2842" s="62">
        <v>1585</v>
      </c>
    </row>
    <row r="2843" spans="24:25">
      <c r="X2843" s="156" t="s">
        <v>6314</v>
      </c>
      <c r="Y2843" s="62">
        <v>1680</v>
      </c>
    </row>
    <row r="2844" spans="24:25">
      <c r="X2844" s="156" t="s">
        <v>6315</v>
      </c>
      <c r="Y2844" s="62">
        <v>1723</v>
      </c>
    </row>
    <row r="2845" spans="24:25">
      <c r="X2845" s="156" t="s">
        <v>6316</v>
      </c>
      <c r="Y2845" s="62">
        <v>1781</v>
      </c>
    </row>
    <row r="2846" spans="24:25">
      <c r="X2846" s="156" t="s">
        <v>6317</v>
      </c>
      <c r="Y2846" s="62">
        <v>1884</v>
      </c>
    </row>
    <row r="2847" spans="24:25">
      <c r="X2847" s="156" t="s">
        <v>6318</v>
      </c>
      <c r="Y2847" s="62">
        <v>1067</v>
      </c>
    </row>
    <row r="2848" spans="24:25">
      <c r="X2848" s="156" t="s">
        <v>6319</v>
      </c>
      <c r="Y2848" s="62">
        <v>1194</v>
      </c>
    </row>
    <row r="2849" spans="24:25">
      <c r="X2849" s="156" t="s">
        <v>6320</v>
      </c>
      <c r="Y2849" s="62">
        <v>1435</v>
      </c>
    </row>
    <row r="2850" spans="24:25">
      <c r="X2850" s="156" t="s">
        <v>6321</v>
      </c>
      <c r="Y2850" s="62">
        <v>700</v>
      </c>
    </row>
    <row r="2851" spans="24:25">
      <c r="X2851" s="156" t="s">
        <v>7888</v>
      </c>
      <c r="Y2851" s="62">
        <v>42</v>
      </c>
    </row>
    <row r="2852" spans="24:25">
      <c r="X2852" s="156" t="s">
        <v>7889</v>
      </c>
      <c r="Y2852" s="62">
        <v>42</v>
      </c>
    </row>
    <row r="2853" spans="24:25">
      <c r="X2853" s="156" t="s">
        <v>7890</v>
      </c>
      <c r="Y2853" s="62">
        <v>42</v>
      </c>
    </row>
    <row r="2854" spans="24:25">
      <c r="X2854" s="156" t="s">
        <v>7891</v>
      </c>
      <c r="Y2854" s="62">
        <v>42</v>
      </c>
    </row>
    <row r="2855" spans="24:25">
      <c r="X2855" s="156" t="s">
        <v>7892</v>
      </c>
      <c r="Y2855" s="62">
        <v>42</v>
      </c>
    </row>
    <row r="2856" spans="24:25">
      <c r="X2856" s="156" t="s">
        <v>7893</v>
      </c>
      <c r="Y2856" s="62">
        <v>42</v>
      </c>
    </row>
    <row r="2857" spans="24:25">
      <c r="X2857" s="156" t="s">
        <v>7894</v>
      </c>
      <c r="Y2857" s="62">
        <v>42</v>
      </c>
    </row>
    <row r="2858" spans="24:25">
      <c r="X2858" s="156" t="s">
        <v>7895</v>
      </c>
      <c r="Y2858" s="62">
        <v>42</v>
      </c>
    </row>
    <row r="2859" spans="24:25">
      <c r="X2859" s="156" t="s">
        <v>7896</v>
      </c>
      <c r="Y2859" s="62">
        <v>42</v>
      </c>
    </row>
    <row r="2860" spans="24:25">
      <c r="X2860" s="156" t="s">
        <v>7897</v>
      </c>
      <c r="Y2860" s="62">
        <v>16</v>
      </c>
    </row>
    <row r="2861" spans="24:25">
      <c r="X2861" s="156" t="s">
        <v>7898</v>
      </c>
      <c r="Y2861" s="62">
        <v>314</v>
      </c>
    </row>
    <row r="2862" spans="24:25">
      <c r="X2862" s="156" t="s">
        <v>7899</v>
      </c>
      <c r="Y2862" s="62">
        <v>149</v>
      </c>
    </row>
  </sheetData>
  <sheetProtection algorithmName="SHA-512" hashValue="33YcFTFCqSHIDhLzA2TTmm/U/yMVi0kLEArGb8lyAf52bOy3pkt2hRiC+mDy6FaDnXHpZ1t7wLcmlj0JQ2X5aQ==" saltValue="RaDthVLE8UZvYyeTSmwLxw==" spinCount="100000" sheet="1" selectLockedCells="1"/>
  <autoFilter ref="N1:AL2781" xr:uid="{00000000-0001-0000-0200-000000000000}">
    <filterColumn colId="0" showButton="0"/>
    <filterColumn colId="2" showButton="0"/>
    <filterColumn colId="4" showButton="0"/>
    <filterColumn colId="6"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autoFilter>
  <dataConsolidate link="1"/>
  <mergeCells count="7">
    <mergeCell ref="AB1:AK1"/>
    <mergeCell ref="G2:H2"/>
    <mergeCell ref="E8:F8"/>
    <mergeCell ref="N1:O1"/>
    <mergeCell ref="P1:Q1"/>
    <mergeCell ref="R1:S1"/>
    <mergeCell ref="T1:U1"/>
  </mergeCells>
  <phoneticPr fontId="28" type="noConversion"/>
  <dataValidations count="9">
    <dataValidation type="list" allowBlank="1" showInputMessage="1" showErrorMessage="1" error="Please enter a valid collection" sqref="H3" xr:uid="{00000000-0002-0000-0200-000000000000}">
      <formula1>$O$2:$O$5</formula1>
    </dataValidation>
    <dataValidation type="list" allowBlank="1" showInputMessage="1" showErrorMessage="1" error="Please enter a valid alternate collection" sqref="I9:I108" xr:uid="{00000000-0002-0000-0200-000001000000}">
      <formula1>$S$2:$S$4</formula1>
    </dataValidation>
    <dataValidation type="whole" allowBlank="1" showInputMessage="1" showErrorMessage="1" errorTitle="NorthPoint Cabinetry" error="Please enter a whole number greater than zero" sqref="G9:G108" xr:uid="{00000000-0002-0000-0200-000003000000}">
      <formula1>1</formula1>
      <formula2>10000</formula2>
    </dataValidation>
    <dataValidation type="decimal" allowBlank="1" showInputMessage="1" showErrorMessage="1" error="Please enter a number." sqref="H5" xr:uid="{00000000-0002-0000-0200-000005000000}">
      <formula1>0</formula1>
      <formula2>100</formula2>
    </dataValidation>
    <dataValidation type="list" allowBlank="1" showInputMessage="1" showErrorMessage="1" error="Please enter a valid finish" sqref="H4" xr:uid="{00000000-0002-0000-0200-000007000000}">
      <formula1>$Q$2:$Q$11</formula1>
    </dataValidation>
    <dataValidation type="list" allowBlank="1" showInputMessage="1" showErrorMessage="1" error="Please enter a valid alternate finish" sqref="J10:J108" xr:uid="{4FF5686D-F0C2-441E-9D39-2CE540F82890}">
      <formula1>$U$2:$U$6</formula1>
    </dataValidation>
    <dataValidation type="custom" allowBlank="1" showInputMessage="1" showErrorMessage="1" sqref="Q7:Q8" xr:uid="{AA3CD0C8-CE48-4AE5-82A5-537F40C31429}">
      <formula1>IF(Door_Style_Selection="Catalina","Sandstone","")</formula1>
    </dataValidation>
    <dataValidation type="list" allowBlank="1" showInputMessage="1" showErrorMessage="1" error="Please enter a valid alternate finish" sqref="J9" xr:uid="{15F74DA6-0644-4E90-9C68-2AD220EA1A3F}">
      <formula1>$U$2:$U$7</formula1>
    </dataValidation>
    <dataValidation type="list" showInputMessage="1" showErrorMessage="1" errorTitle="NorthPoint Cabinetry" error="Please enter a valid cabinet" sqref="H9:H108" xr:uid="{4BCF285F-288F-406B-BA38-32D80AE2EC5A}">
      <formula1>$Z:$Z</formula1>
    </dataValidation>
  </dataValidations>
  <pageMargins left="0.7" right="0.7" top="0.75" bottom="0.75" header="0.3" footer="0.3"/>
  <pageSetup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8198" r:id="rId4" name="Drop Down 6">
              <controlPr defaultSize="0" autoLine="0" autoPict="0">
                <anchor moveWithCells="1">
                  <from>
                    <xdr:col>359</xdr:col>
                    <xdr:colOff>142875</xdr:colOff>
                    <xdr:row>1</xdr:row>
                    <xdr:rowOff>0</xdr:rowOff>
                  </from>
                  <to>
                    <xdr:col>359</xdr:col>
                    <xdr:colOff>466725</xdr:colOff>
                    <xdr:row>2</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5BC84-DE2C-4564-9411-5FBC1EBC1397}">
  <sheetPr codeName="Sheet7">
    <tabColor rgb="FF093D8B"/>
  </sheetPr>
  <dimension ref="D1:O108"/>
  <sheetViews>
    <sheetView topLeftCell="C1" workbookViewId="0">
      <selection activeCell="H32" sqref="H32"/>
    </sheetView>
  </sheetViews>
  <sheetFormatPr defaultColWidth="9" defaultRowHeight="15.75"/>
  <cols>
    <col min="1" max="4" width="9" style="24"/>
    <col min="5" max="5" width="0" style="24" hidden="1" customWidth="1"/>
    <col min="6" max="6" width="9" style="24"/>
    <col min="7" max="7" width="15.625" style="24" customWidth="1"/>
    <col min="8" max="8" width="10.625" style="151" customWidth="1"/>
    <col min="9" max="13" width="9" style="24"/>
    <col min="14" max="14" width="12" style="151" customWidth="1"/>
    <col min="15" max="16384" width="9" style="24"/>
  </cols>
  <sheetData>
    <row r="1" spans="4:15">
      <c r="D1" s="32"/>
      <c r="E1" s="99"/>
      <c r="F1" s="32"/>
      <c r="G1" s="32"/>
      <c r="H1" s="147"/>
      <c r="I1" s="32"/>
      <c r="J1" s="32"/>
      <c r="K1" s="32"/>
      <c r="L1" s="32"/>
      <c r="M1" s="32"/>
      <c r="N1" s="147"/>
      <c r="O1" s="32"/>
    </row>
    <row r="2" spans="4:15">
      <c r="D2" s="32"/>
      <c r="E2" s="99"/>
      <c r="F2" s="32"/>
      <c r="G2" s="32"/>
      <c r="H2" s="147"/>
      <c r="I2" s="32"/>
      <c r="J2" s="32"/>
      <c r="K2" s="32"/>
      <c r="L2" s="32"/>
      <c r="M2" s="32"/>
      <c r="N2" s="147"/>
      <c r="O2" s="32"/>
    </row>
    <row r="3" spans="4:15">
      <c r="D3" s="32"/>
      <c r="E3" s="99"/>
      <c r="F3" s="32"/>
      <c r="G3" s="32"/>
      <c r="H3" s="147"/>
      <c r="I3" s="32"/>
      <c r="J3" s="32"/>
      <c r="K3" s="32"/>
      <c r="L3" s="32"/>
      <c r="M3" s="32"/>
      <c r="N3" s="147"/>
      <c r="O3" s="32"/>
    </row>
    <row r="4" spans="4:15">
      <c r="D4" s="32"/>
      <c r="E4" s="99"/>
      <c r="F4" s="32"/>
      <c r="G4" s="32"/>
      <c r="H4" s="147"/>
      <c r="I4" s="32"/>
      <c r="J4" s="32"/>
      <c r="K4" s="32"/>
      <c r="L4" s="32"/>
      <c r="M4" s="32"/>
      <c r="N4" s="147"/>
      <c r="O4" s="32"/>
    </row>
    <row r="5" spans="4:15">
      <c r="D5" s="32"/>
      <c r="E5" s="99"/>
      <c r="F5" s="32"/>
      <c r="G5" s="32"/>
      <c r="H5" s="147"/>
      <c r="I5" s="32"/>
      <c r="J5" s="32"/>
      <c r="K5" s="32"/>
      <c r="L5" s="32"/>
      <c r="M5" s="32"/>
      <c r="N5" s="148">
        <f>SUM(N7:N1048576)</f>
        <v>0</v>
      </c>
      <c r="O5" s="32"/>
    </row>
    <row r="6" spans="4:15" ht="30" customHeight="1">
      <c r="D6" s="32"/>
      <c r="E6" s="99"/>
      <c r="F6" s="10" t="s">
        <v>5411</v>
      </c>
      <c r="G6" s="10" t="s">
        <v>5409</v>
      </c>
      <c r="H6" s="149" t="s">
        <v>5410</v>
      </c>
      <c r="I6" s="217" t="s">
        <v>2331</v>
      </c>
      <c r="J6" s="217"/>
      <c r="K6" s="217"/>
      <c r="L6" s="217"/>
      <c r="M6" s="217"/>
      <c r="N6" s="150" t="s">
        <v>4</v>
      </c>
      <c r="O6" s="32"/>
    </row>
    <row r="7" spans="4:15">
      <c r="D7" s="32"/>
      <c r="E7" s="50" t="str">
        <f>IF(OR(G7="",F7="",F7=0,H7="",H7=0),"",101)</f>
        <v/>
      </c>
      <c r="F7" s="138"/>
      <c r="G7" s="139"/>
      <c r="H7" s="140"/>
      <c r="I7" s="218"/>
      <c r="J7" s="219"/>
      <c r="K7" s="219"/>
      <c r="L7" s="219"/>
      <c r="M7" s="220"/>
      <c r="N7" s="148">
        <f>F7*H7</f>
        <v>0</v>
      </c>
      <c r="O7" s="32"/>
    </row>
    <row r="8" spans="4:15">
      <c r="D8" s="32"/>
      <c r="E8" s="50" t="str">
        <f>IF(OR(G8="",F8="",F8=0,H8="",H8=0),E7,E7+1)</f>
        <v/>
      </c>
      <c r="F8" s="138"/>
      <c r="G8" s="139"/>
      <c r="H8" s="140"/>
      <c r="I8" s="218"/>
      <c r="J8" s="219"/>
      <c r="K8" s="219"/>
      <c r="L8" s="219"/>
      <c r="M8" s="220"/>
      <c r="N8" s="148">
        <f t="shared" ref="N8:N71" si="0">F8*H8</f>
        <v>0</v>
      </c>
      <c r="O8" s="32"/>
    </row>
    <row r="9" spans="4:15">
      <c r="D9" s="32"/>
      <c r="E9" s="50" t="str">
        <f t="shared" ref="E9:E72" si="1">IF(OR(G9="",F9="",F9=0,H9="",H9=0),E8,E8+1)</f>
        <v/>
      </c>
      <c r="F9" s="138"/>
      <c r="G9" s="139"/>
      <c r="H9" s="140"/>
      <c r="I9" s="218"/>
      <c r="J9" s="219"/>
      <c r="K9" s="219"/>
      <c r="L9" s="219"/>
      <c r="M9" s="220"/>
      <c r="N9" s="148">
        <f t="shared" si="0"/>
        <v>0</v>
      </c>
      <c r="O9" s="32"/>
    </row>
    <row r="10" spans="4:15">
      <c r="D10" s="32"/>
      <c r="E10" s="50" t="str">
        <f t="shared" si="1"/>
        <v/>
      </c>
      <c r="F10" s="138"/>
      <c r="G10" s="139"/>
      <c r="H10" s="140"/>
      <c r="I10" s="218"/>
      <c r="J10" s="219"/>
      <c r="K10" s="219"/>
      <c r="L10" s="219"/>
      <c r="M10" s="220"/>
      <c r="N10" s="148">
        <f t="shared" si="0"/>
        <v>0</v>
      </c>
      <c r="O10" s="32"/>
    </row>
    <row r="11" spans="4:15">
      <c r="D11" s="32"/>
      <c r="E11" s="50" t="str">
        <f t="shared" si="1"/>
        <v/>
      </c>
      <c r="F11" s="138"/>
      <c r="G11" s="139"/>
      <c r="H11" s="140"/>
      <c r="I11" s="218"/>
      <c r="J11" s="219"/>
      <c r="K11" s="219"/>
      <c r="L11" s="219"/>
      <c r="M11" s="220"/>
      <c r="N11" s="148">
        <f t="shared" si="0"/>
        <v>0</v>
      </c>
      <c r="O11" s="32"/>
    </row>
    <row r="12" spans="4:15">
      <c r="D12" s="32"/>
      <c r="E12" s="50" t="str">
        <f t="shared" si="1"/>
        <v/>
      </c>
      <c r="F12" s="138"/>
      <c r="G12" s="139"/>
      <c r="H12" s="140"/>
      <c r="I12" s="218"/>
      <c r="J12" s="219"/>
      <c r="K12" s="219"/>
      <c r="L12" s="219"/>
      <c r="M12" s="220"/>
      <c r="N12" s="148">
        <f t="shared" si="0"/>
        <v>0</v>
      </c>
      <c r="O12" s="32"/>
    </row>
    <row r="13" spans="4:15">
      <c r="D13" s="32"/>
      <c r="E13" s="50" t="str">
        <f t="shared" si="1"/>
        <v/>
      </c>
      <c r="F13" s="138"/>
      <c r="G13" s="139"/>
      <c r="H13" s="140"/>
      <c r="I13" s="218"/>
      <c r="J13" s="219"/>
      <c r="K13" s="219"/>
      <c r="L13" s="219"/>
      <c r="M13" s="220"/>
      <c r="N13" s="148">
        <f t="shared" si="0"/>
        <v>0</v>
      </c>
      <c r="O13" s="32"/>
    </row>
    <row r="14" spans="4:15">
      <c r="D14" s="32"/>
      <c r="E14" s="50" t="str">
        <f t="shared" si="1"/>
        <v/>
      </c>
      <c r="F14" s="138"/>
      <c r="G14" s="139"/>
      <c r="H14" s="140"/>
      <c r="I14" s="218"/>
      <c r="J14" s="219"/>
      <c r="K14" s="219"/>
      <c r="L14" s="219"/>
      <c r="M14" s="220"/>
      <c r="N14" s="148">
        <f t="shared" si="0"/>
        <v>0</v>
      </c>
      <c r="O14" s="32"/>
    </row>
    <row r="15" spans="4:15">
      <c r="D15" s="32"/>
      <c r="E15" s="50" t="str">
        <f t="shared" si="1"/>
        <v/>
      </c>
      <c r="F15" s="138"/>
      <c r="G15" s="139"/>
      <c r="H15" s="140"/>
      <c r="I15" s="218"/>
      <c r="J15" s="219"/>
      <c r="K15" s="219"/>
      <c r="L15" s="219"/>
      <c r="M15" s="220"/>
      <c r="N15" s="148">
        <f t="shared" si="0"/>
        <v>0</v>
      </c>
      <c r="O15" s="32"/>
    </row>
    <row r="16" spans="4:15">
      <c r="D16" s="32"/>
      <c r="E16" s="50" t="str">
        <f t="shared" si="1"/>
        <v/>
      </c>
      <c r="F16" s="138"/>
      <c r="G16" s="139"/>
      <c r="H16" s="140"/>
      <c r="I16" s="218"/>
      <c r="J16" s="219"/>
      <c r="K16" s="219"/>
      <c r="L16" s="219"/>
      <c r="M16" s="220"/>
      <c r="N16" s="148">
        <f t="shared" si="0"/>
        <v>0</v>
      </c>
      <c r="O16" s="32"/>
    </row>
    <row r="17" spans="4:15">
      <c r="D17" s="32"/>
      <c r="E17" s="50" t="str">
        <f t="shared" si="1"/>
        <v/>
      </c>
      <c r="F17" s="138"/>
      <c r="G17" s="139"/>
      <c r="H17" s="140"/>
      <c r="I17" s="218"/>
      <c r="J17" s="219"/>
      <c r="K17" s="219"/>
      <c r="L17" s="219"/>
      <c r="M17" s="220"/>
      <c r="N17" s="148">
        <f t="shared" si="0"/>
        <v>0</v>
      </c>
      <c r="O17" s="32"/>
    </row>
    <row r="18" spans="4:15">
      <c r="D18" s="32"/>
      <c r="E18" s="50" t="str">
        <f t="shared" si="1"/>
        <v/>
      </c>
      <c r="F18" s="138"/>
      <c r="G18" s="139"/>
      <c r="H18" s="140"/>
      <c r="I18" s="218"/>
      <c r="J18" s="219"/>
      <c r="K18" s="219"/>
      <c r="L18" s="219"/>
      <c r="M18" s="220"/>
      <c r="N18" s="148">
        <f t="shared" si="0"/>
        <v>0</v>
      </c>
      <c r="O18" s="32"/>
    </row>
    <row r="19" spans="4:15">
      <c r="D19" s="32"/>
      <c r="E19" s="50" t="str">
        <f t="shared" si="1"/>
        <v/>
      </c>
      <c r="F19" s="138"/>
      <c r="G19" s="139"/>
      <c r="H19" s="140"/>
      <c r="I19" s="218"/>
      <c r="J19" s="219"/>
      <c r="K19" s="219"/>
      <c r="L19" s="219"/>
      <c r="M19" s="220"/>
      <c r="N19" s="148">
        <f t="shared" si="0"/>
        <v>0</v>
      </c>
      <c r="O19" s="32"/>
    </row>
    <row r="20" spans="4:15">
      <c r="D20" s="32"/>
      <c r="E20" s="50" t="str">
        <f t="shared" si="1"/>
        <v/>
      </c>
      <c r="F20" s="138"/>
      <c r="G20" s="139"/>
      <c r="H20" s="140"/>
      <c r="I20" s="218"/>
      <c r="J20" s="219"/>
      <c r="K20" s="219"/>
      <c r="L20" s="219"/>
      <c r="M20" s="220"/>
      <c r="N20" s="148">
        <f t="shared" si="0"/>
        <v>0</v>
      </c>
      <c r="O20" s="32"/>
    </row>
    <row r="21" spans="4:15">
      <c r="D21" s="32"/>
      <c r="E21" s="50" t="str">
        <f t="shared" si="1"/>
        <v/>
      </c>
      <c r="F21" s="138"/>
      <c r="G21" s="139"/>
      <c r="H21" s="140"/>
      <c r="I21" s="218"/>
      <c r="J21" s="219"/>
      <c r="K21" s="219"/>
      <c r="L21" s="219"/>
      <c r="M21" s="220"/>
      <c r="N21" s="148">
        <f t="shared" si="0"/>
        <v>0</v>
      </c>
      <c r="O21" s="32"/>
    </row>
    <row r="22" spans="4:15">
      <c r="D22" s="32"/>
      <c r="E22" s="50" t="str">
        <f t="shared" si="1"/>
        <v/>
      </c>
      <c r="F22" s="138"/>
      <c r="G22" s="139"/>
      <c r="H22" s="140"/>
      <c r="I22" s="218"/>
      <c r="J22" s="219"/>
      <c r="K22" s="219"/>
      <c r="L22" s="219"/>
      <c r="M22" s="220"/>
      <c r="N22" s="148">
        <f t="shared" si="0"/>
        <v>0</v>
      </c>
      <c r="O22" s="32"/>
    </row>
    <row r="23" spans="4:15">
      <c r="D23" s="32"/>
      <c r="E23" s="50" t="str">
        <f t="shared" si="1"/>
        <v/>
      </c>
      <c r="F23" s="138"/>
      <c r="G23" s="139"/>
      <c r="H23" s="140"/>
      <c r="I23" s="218"/>
      <c r="J23" s="219"/>
      <c r="K23" s="219"/>
      <c r="L23" s="219"/>
      <c r="M23" s="220"/>
      <c r="N23" s="148">
        <f t="shared" si="0"/>
        <v>0</v>
      </c>
      <c r="O23" s="32"/>
    </row>
    <row r="24" spans="4:15">
      <c r="D24" s="32"/>
      <c r="E24" s="50" t="str">
        <f t="shared" si="1"/>
        <v/>
      </c>
      <c r="F24" s="138"/>
      <c r="G24" s="139"/>
      <c r="H24" s="140"/>
      <c r="I24" s="218"/>
      <c r="J24" s="219"/>
      <c r="K24" s="219"/>
      <c r="L24" s="219"/>
      <c r="M24" s="220"/>
      <c r="N24" s="148">
        <f t="shared" si="0"/>
        <v>0</v>
      </c>
      <c r="O24" s="32"/>
    </row>
    <row r="25" spans="4:15">
      <c r="D25" s="32"/>
      <c r="E25" s="50" t="str">
        <f t="shared" si="1"/>
        <v/>
      </c>
      <c r="F25" s="138"/>
      <c r="G25" s="139"/>
      <c r="H25" s="140"/>
      <c r="I25" s="218"/>
      <c r="J25" s="219"/>
      <c r="K25" s="219"/>
      <c r="L25" s="219"/>
      <c r="M25" s="220"/>
      <c r="N25" s="148">
        <f t="shared" si="0"/>
        <v>0</v>
      </c>
      <c r="O25" s="32"/>
    </row>
    <row r="26" spans="4:15">
      <c r="D26" s="32"/>
      <c r="E26" s="50" t="str">
        <f t="shared" si="1"/>
        <v/>
      </c>
      <c r="F26" s="138"/>
      <c r="G26" s="139"/>
      <c r="H26" s="140"/>
      <c r="I26" s="218"/>
      <c r="J26" s="219"/>
      <c r="K26" s="219"/>
      <c r="L26" s="219"/>
      <c r="M26" s="220"/>
      <c r="N26" s="148">
        <f t="shared" si="0"/>
        <v>0</v>
      </c>
      <c r="O26" s="32"/>
    </row>
    <row r="27" spans="4:15">
      <c r="D27" s="32"/>
      <c r="E27" s="50" t="str">
        <f t="shared" si="1"/>
        <v/>
      </c>
      <c r="F27" s="138"/>
      <c r="G27" s="139"/>
      <c r="H27" s="140"/>
      <c r="I27" s="218"/>
      <c r="J27" s="219"/>
      <c r="K27" s="219"/>
      <c r="L27" s="219"/>
      <c r="M27" s="220"/>
      <c r="N27" s="148">
        <f t="shared" si="0"/>
        <v>0</v>
      </c>
      <c r="O27" s="32"/>
    </row>
    <row r="28" spans="4:15">
      <c r="D28" s="32"/>
      <c r="E28" s="50" t="str">
        <f t="shared" si="1"/>
        <v/>
      </c>
      <c r="F28" s="138"/>
      <c r="G28" s="139"/>
      <c r="H28" s="140"/>
      <c r="I28" s="218"/>
      <c r="J28" s="219"/>
      <c r="K28" s="219"/>
      <c r="L28" s="219"/>
      <c r="M28" s="220"/>
      <c r="N28" s="148">
        <f t="shared" si="0"/>
        <v>0</v>
      </c>
      <c r="O28" s="32"/>
    </row>
    <row r="29" spans="4:15">
      <c r="D29" s="32"/>
      <c r="E29" s="50" t="str">
        <f t="shared" si="1"/>
        <v/>
      </c>
      <c r="F29" s="138"/>
      <c r="G29" s="139"/>
      <c r="H29" s="140"/>
      <c r="I29" s="218"/>
      <c r="J29" s="219"/>
      <c r="K29" s="219"/>
      <c r="L29" s="219"/>
      <c r="M29" s="220"/>
      <c r="N29" s="148">
        <f t="shared" si="0"/>
        <v>0</v>
      </c>
      <c r="O29" s="32"/>
    </row>
    <row r="30" spans="4:15">
      <c r="D30" s="32"/>
      <c r="E30" s="50" t="str">
        <f t="shared" si="1"/>
        <v/>
      </c>
      <c r="F30" s="138"/>
      <c r="G30" s="139"/>
      <c r="H30" s="140"/>
      <c r="I30" s="218"/>
      <c r="J30" s="219"/>
      <c r="K30" s="219"/>
      <c r="L30" s="219"/>
      <c r="M30" s="220"/>
      <c r="N30" s="148">
        <f t="shared" si="0"/>
        <v>0</v>
      </c>
      <c r="O30" s="32"/>
    </row>
    <row r="31" spans="4:15">
      <c r="D31" s="32"/>
      <c r="E31" s="50" t="str">
        <f t="shared" si="1"/>
        <v/>
      </c>
      <c r="F31" s="138"/>
      <c r="G31" s="139"/>
      <c r="H31" s="140"/>
      <c r="I31" s="218"/>
      <c r="J31" s="219"/>
      <c r="K31" s="219"/>
      <c r="L31" s="219"/>
      <c r="M31" s="220"/>
      <c r="N31" s="148">
        <f t="shared" si="0"/>
        <v>0</v>
      </c>
      <c r="O31" s="32"/>
    </row>
    <row r="32" spans="4:15">
      <c r="D32" s="32"/>
      <c r="E32" s="50" t="str">
        <f t="shared" si="1"/>
        <v/>
      </c>
      <c r="F32" s="138"/>
      <c r="G32" s="139"/>
      <c r="H32" s="140"/>
      <c r="I32" s="218"/>
      <c r="J32" s="219"/>
      <c r="K32" s="219"/>
      <c r="L32" s="219"/>
      <c r="M32" s="220"/>
      <c r="N32" s="148">
        <f t="shared" si="0"/>
        <v>0</v>
      </c>
      <c r="O32" s="32"/>
    </row>
    <row r="33" spans="4:15">
      <c r="D33" s="32"/>
      <c r="E33" s="50" t="str">
        <f t="shared" si="1"/>
        <v/>
      </c>
      <c r="F33" s="138"/>
      <c r="G33" s="139"/>
      <c r="H33" s="140"/>
      <c r="I33" s="218"/>
      <c r="J33" s="219"/>
      <c r="K33" s="219"/>
      <c r="L33" s="219"/>
      <c r="M33" s="220"/>
      <c r="N33" s="148">
        <f t="shared" si="0"/>
        <v>0</v>
      </c>
      <c r="O33" s="32"/>
    </row>
    <row r="34" spans="4:15">
      <c r="D34" s="32"/>
      <c r="E34" s="50" t="str">
        <f t="shared" si="1"/>
        <v/>
      </c>
      <c r="F34" s="138"/>
      <c r="G34" s="139"/>
      <c r="H34" s="140"/>
      <c r="I34" s="218"/>
      <c r="J34" s="219"/>
      <c r="K34" s="219"/>
      <c r="L34" s="219"/>
      <c r="M34" s="220"/>
      <c r="N34" s="148">
        <f t="shared" si="0"/>
        <v>0</v>
      </c>
      <c r="O34" s="32"/>
    </row>
    <row r="35" spans="4:15">
      <c r="D35" s="32"/>
      <c r="E35" s="50" t="str">
        <f t="shared" si="1"/>
        <v/>
      </c>
      <c r="F35" s="138"/>
      <c r="G35" s="139"/>
      <c r="H35" s="140"/>
      <c r="I35" s="218"/>
      <c r="J35" s="219"/>
      <c r="K35" s="219"/>
      <c r="L35" s="219"/>
      <c r="M35" s="220"/>
      <c r="N35" s="148">
        <f t="shared" si="0"/>
        <v>0</v>
      </c>
      <c r="O35" s="32"/>
    </row>
    <row r="36" spans="4:15">
      <c r="D36" s="32"/>
      <c r="E36" s="50" t="str">
        <f t="shared" si="1"/>
        <v/>
      </c>
      <c r="F36" s="138"/>
      <c r="G36" s="139"/>
      <c r="H36" s="140"/>
      <c r="I36" s="218"/>
      <c r="J36" s="219"/>
      <c r="K36" s="219"/>
      <c r="L36" s="219"/>
      <c r="M36" s="220"/>
      <c r="N36" s="148">
        <f t="shared" si="0"/>
        <v>0</v>
      </c>
      <c r="O36" s="32"/>
    </row>
    <row r="37" spans="4:15">
      <c r="D37" s="32"/>
      <c r="E37" s="50" t="str">
        <f t="shared" si="1"/>
        <v/>
      </c>
      <c r="F37" s="138"/>
      <c r="G37" s="139"/>
      <c r="H37" s="140"/>
      <c r="I37" s="218"/>
      <c r="J37" s="219"/>
      <c r="K37" s="219"/>
      <c r="L37" s="219"/>
      <c r="M37" s="220"/>
      <c r="N37" s="148">
        <f t="shared" si="0"/>
        <v>0</v>
      </c>
      <c r="O37" s="32"/>
    </row>
    <row r="38" spans="4:15">
      <c r="D38" s="32"/>
      <c r="E38" s="50" t="str">
        <f t="shared" si="1"/>
        <v/>
      </c>
      <c r="F38" s="138"/>
      <c r="G38" s="139"/>
      <c r="H38" s="140"/>
      <c r="I38" s="218"/>
      <c r="J38" s="219"/>
      <c r="K38" s="219"/>
      <c r="L38" s="219"/>
      <c r="M38" s="220"/>
      <c r="N38" s="148">
        <f t="shared" si="0"/>
        <v>0</v>
      </c>
      <c r="O38" s="32"/>
    </row>
    <row r="39" spans="4:15">
      <c r="D39" s="32"/>
      <c r="E39" s="50" t="str">
        <f t="shared" si="1"/>
        <v/>
      </c>
      <c r="F39" s="138"/>
      <c r="G39" s="139"/>
      <c r="H39" s="140"/>
      <c r="I39" s="218"/>
      <c r="J39" s="219"/>
      <c r="K39" s="219"/>
      <c r="L39" s="219"/>
      <c r="M39" s="220"/>
      <c r="N39" s="148">
        <f t="shared" si="0"/>
        <v>0</v>
      </c>
      <c r="O39" s="32"/>
    </row>
    <row r="40" spans="4:15">
      <c r="D40" s="32"/>
      <c r="E40" s="50" t="str">
        <f t="shared" si="1"/>
        <v/>
      </c>
      <c r="F40" s="138"/>
      <c r="G40" s="139"/>
      <c r="H40" s="140"/>
      <c r="I40" s="218"/>
      <c r="J40" s="219"/>
      <c r="K40" s="219"/>
      <c r="L40" s="219"/>
      <c r="M40" s="220"/>
      <c r="N40" s="148">
        <f t="shared" si="0"/>
        <v>0</v>
      </c>
      <c r="O40" s="32"/>
    </row>
    <row r="41" spans="4:15">
      <c r="D41" s="32"/>
      <c r="E41" s="50" t="str">
        <f t="shared" si="1"/>
        <v/>
      </c>
      <c r="F41" s="138"/>
      <c r="G41" s="139"/>
      <c r="H41" s="140"/>
      <c r="I41" s="218"/>
      <c r="J41" s="219"/>
      <c r="K41" s="219"/>
      <c r="L41" s="219"/>
      <c r="M41" s="220"/>
      <c r="N41" s="148">
        <f t="shared" si="0"/>
        <v>0</v>
      </c>
      <c r="O41" s="32"/>
    </row>
    <row r="42" spans="4:15">
      <c r="D42" s="32"/>
      <c r="E42" s="50" t="str">
        <f t="shared" si="1"/>
        <v/>
      </c>
      <c r="F42" s="138"/>
      <c r="G42" s="139"/>
      <c r="H42" s="140"/>
      <c r="I42" s="218"/>
      <c r="J42" s="219"/>
      <c r="K42" s="219"/>
      <c r="L42" s="219"/>
      <c r="M42" s="220"/>
      <c r="N42" s="148">
        <f t="shared" si="0"/>
        <v>0</v>
      </c>
      <c r="O42" s="32"/>
    </row>
    <row r="43" spans="4:15">
      <c r="D43" s="32"/>
      <c r="E43" s="50" t="str">
        <f t="shared" si="1"/>
        <v/>
      </c>
      <c r="F43" s="138"/>
      <c r="G43" s="139"/>
      <c r="H43" s="140"/>
      <c r="I43" s="218"/>
      <c r="J43" s="219"/>
      <c r="K43" s="219"/>
      <c r="L43" s="219"/>
      <c r="M43" s="220"/>
      <c r="N43" s="148">
        <f t="shared" si="0"/>
        <v>0</v>
      </c>
      <c r="O43" s="32"/>
    </row>
    <row r="44" spans="4:15">
      <c r="D44" s="32"/>
      <c r="E44" s="50" t="str">
        <f t="shared" si="1"/>
        <v/>
      </c>
      <c r="F44" s="138"/>
      <c r="G44" s="139"/>
      <c r="H44" s="140"/>
      <c r="I44" s="218"/>
      <c r="J44" s="219"/>
      <c r="K44" s="219"/>
      <c r="L44" s="219"/>
      <c r="M44" s="220"/>
      <c r="N44" s="148">
        <f t="shared" si="0"/>
        <v>0</v>
      </c>
      <c r="O44" s="32"/>
    </row>
    <row r="45" spans="4:15">
      <c r="D45" s="32"/>
      <c r="E45" s="50" t="str">
        <f t="shared" si="1"/>
        <v/>
      </c>
      <c r="F45" s="138"/>
      <c r="G45" s="139"/>
      <c r="H45" s="140"/>
      <c r="I45" s="218"/>
      <c r="J45" s="219"/>
      <c r="K45" s="219"/>
      <c r="L45" s="219"/>
      <c r="M45" s="220"/>
      <c r="N45" s="148">
        <f t="shared" si="0"/>
        <v>0</v>
      </c>
      <c r="O45" s="32"/>
    </row>
    <row r="46" spans="4:15">
      <c r="D46" s="32"/>
      <c r="E46" s="50" t="str">
        <f t="shared" si="1"/>
        <v/>
      </c>
      <c r="F46" s="138"/>
      <c r="G46" s="139"/>
      <c r="H46" s="140"/>
      <c r="I46" s="218"/>
      <c r="J46" s="219"/>
      <c r="K46" s="219"/>
      <c r="L46" s="219"/>
      <c r="M46" s="220"/>
      <c r="N46" s="148">
        <f t="shared" si="0"/>
        <v>0</v>
      </c>
      <c r="O46" s="32"/>
    </row>
    <row r="47" spans="4:15">
      <c r="D47" s="32"/>
      <c r="E47" s="50" t="str">
        <f t="shared" si="1"/>
        <v/>
      </c>
      <c r="F47" s="138"/>
      <c r="G47" s="139"/>
      <c r="H47" s="140"/>
      <c r="I47" s="218"/>
      <c r="J47" s="219"/>
      <c r="K47" s="219"/>
      <c r="L47" s="219"/>
      <c r="M47" s="220"/>
      <c r="N47" s="148">
        <f t="shared" si="0"/>
        <v>0</v>
      </c>
      <c r="O47" s="32"/>
    </row>
    <row r="48" spans="4:15">
      <c r="D48" s="32"/>
      <c r="E48" s="50" t="str">
        <f t="shared" si="1"/>
        <v/>
      </c>
      <c r="F48" s="138"/>
      <c r="G48" s="139"/>
      <c r="H48" s="140"/>
      <c r="I48" s="218"/>
      <c r="J48" s="219"/>
      <c r="K48" s="219"/>
      <c r="L48" s="219"/>
      <c r="M48" s="220"/>
      <c r="N48" s="148">
        <f t="shared" si="0"/>
        <v>0</v>
      </c>
      <c r="O48" s="32"/>
    </row>
    <row r="49" spans="4:15">
      <c r="D49" s="32"/>
      <c r="E49" s="50" t="str">
        <f t="shared" si="1"/>
        <v/>
      </c>
      <c r="F49" s="138"/>
      <c r="G49" s="139"/>
      <c r="H49" s="140"/>
      <c r="I49" s="218"/>
      <c r="J49" s="219"/>
      <c r="K49" s="219"/>
      <c r="L49" s="219"/>
      <c r="M49" s="220"/>
      <c r="N49" s="148">
        <f t="shared" si="0"/>
        <v>0</v>
      </c>
      <c r="O49" s="32"/>
    </row>
    <row r="50" spans="4:15">
      <c r="D50" s="32"/>
      <c r="E50" s="50" t="str">
        <f t="shared" si="1"/>
        <v/>
      </c>
      <c r="F50" s="138"/>
      <c r="G50" s="139"/>
      <c r="H50" s="140"/>
      <c r="I50" s="218"/>
      <c r="J50" s="219"/>
      <c r="K50" s="219"/>
      <c r="L50" s="219"/>
      <c r="M50" s="220"/>
      <c r="N50" s="148">
        <f t="shared" si="0"/>
        <v>0</v>
      </c>
      <c r="O50" s="32"/>
    </row>
    <row r="51" spans="4:15">
      <c r="D51" s="32"/>
      <c r="E51" s="50" t="str">
        <f t="shared" si="1"/>
        <v/>
      </c>
      <c r="F51" s="138"/>
      <c r="G51" s="139"/>
      <c r="H51" s="140"/>
      <c r="I51" s="218"/>
      <c r="J51" s="219"/>
      <c r="K51" s="219"/>
      <c r="L51" s="219"/>
      <c r="M51" s="220"/>
      <c r="N51" s="148">
        <f t="shared" si="0"/>
        <v>0</v>
      </c>
      <c r="O51" s="32"/>
    </row>
    <row r="52" spans="4:15">
      <c r="D52" s="32"/>
      <c r="E52" s="50" t="str">
        <f t="shared" si="1"/>
        <v/>
      </c>
      <c r="F52" s="138"/>
      <c r="G52" s="139"/>
      <c r="H52" s="140"/>
      <c r="I52" s="218"/>
      <c r="J52" s="219"/>
      <c r="K52" s="219"/>
      <c r="L52" s="219"/>
      <c r="M52" s="220"/>
      <c r="N52" s="148">
        <f t="shared" si="0"/>
        <v>0</v>
      </c>
      <c r="O52" s="32"/>
    </row>
    <row r="53" spans="4:15">
      <c r="D53" s="32"/>
      <c r="E53" s="50" t="str">
        <f t="shared" si="1"/>
        <v/>
      </c>
      <c r="F53" s="138"/>
      <c r="G53" s="139"/>
      <c r="H53" s="140"/>
      <c r="I53" s="218"/>
      <c r="J53" s="219"/>
      <c r="K53" s="219"/>
      <c r="L53" s="219"/>
      <c r="M53" s="220"/>
      <c r="N53" s="148">
        <f t="shared" si="0"/>
        <v>0</v>
      </c>
      <c r="O53" s="32"/>
    </row>
    <row r="54" spans="4:15">
      <c r="D54" s="32"/>
      <c r="E54" s="50" t="str">
        <f t="shared" si="1"/>
        <v/>
      </c>
      <c r="F54" s="138"/>
      <c r="G54" s="139"/>
      <c r="H54" s="140"/>
      <c r="I54" s="218"/>
      <c r="J54" s="219"/>
      <c r="K54" s="219"/>
      <c r="L54" s="219"/>
      <c r="M54" s="220"/>
      <c r="N54" s="148">
        <f t="shared" si="0"/>
        <v>0</v>
      </c>
      <c r="O54" s="32"/>
    </row>
    <row r="55" spans="4:15">
      <c r="D55" s="32"/>
      <c r="E55" s="50" t="str">
        <f t="shared" si="1"/>
        <v/>
      </c>
      <c r="F55" s="138"/>
      <c r="G55" s="139"/>
      <c r="H55" s="140"/>
      <c r="I55" s="218"/>
      <c r="J55" s="219"/>
      <c r="K55" s="219"/>
      <c r="L55" s="219"/>
      <c r="M55" s="220"/>
      <c r="N55" s="148">
        <f t="shared" si="0"/>
        <v>0</v>
      </c>
      <c r="O55" s="32"/>
    </row>
    <row r="56" spans="4:15">
      <c r="D56" s="32"/>
      <c r="E56" s="50" t="str">
        <f t="shared" si="1"/>
        <v/>
      </c>
      <c r="F56" s="138"/>
      <c r="G56" s="139"/>
      <c r="H56" s="140"/>
      <c r="I56" s="218"/>
      <c r="J56" s="219"/>
      <c r="K56" s="219"/>
      <c r="L56" s="219"/>
      <c r="M56" s="220"/>
      <c r="N56" s="148">
        <f t="shared" si="0"/>
        <v>0</v>
      </c>
      <c r="O56" s="32"/>
    </row>
    <row r="57" spans="4:15">
      <c r="D57" s="32"/>
      <c r="E57" s="50" t="str">
        <f t="shared" si="1"/>
        <v/>
      </c>
      <c r="F57" s="138"/>
      <c r="G57" s="139"/>
      <c r="H57" s="140"/>
      <c r="I57" s="218"/>
      <c r="J57" s="219"/>
      <c r="K57" s="219"/>
      <c r="L57" s="219"/>
      <c r="M57" s="220"/>
      <c r="N57" s="148">
        <f t="shared" si="0"/>
        <v>0</v>
      </c>
      <c r="O57" s="32"/>
    </row>
    <row r="58" spans="4:15">
      <c r="D58" s="32"/>
      <c r="E58" s="50" t="str">
        <f t="shared" si="1"/>
        <v/>
      </c>
      <c r="F58" s="138"/>
      <c r="G58" s="139"/>
      <c r="H58" s="140"/>
      <c r="I58" s="218"/>
      <c r="J58" s="219"/>
      <c r="K58" s="219"/>
      <c r="L58" s="219"/>
      <c r="M58" s="220"/>
      <c r="N58" s="148">
        <f t="shared" si="0"/>
        <v>0</v>
      </c>
      <c r="O58" s="32"/>
    </row>
    <row r="59" spans="4:15">
      <c r="D59" s="32"/>
      <c r="E59" s="50" t="str">
        <f t="shared" si="1"/>
        <v/>
      </c>
      <c r="F59" s="138"/>
      <c r="G59" s="139"/>
      <c r="H59" s="140"/>
      <c r="I59" s="218"/>
      <c r="J59" s="219"/>
      <c r="K59" s="219"/>
      <c r="L59" s="219"/>
      <c r="M59" s="220"/>
      <c r="N59" s="148">
        <f t="shared" si="0"/>
        <v>0</v>
      </c>
      <c r="O59" s="32"/>
    </row>
    <row r="60" spans="4:15">
      <c r="D60" s="32"/>
      <c r="E60" s="50" t="str">
        <f t="shared" si="1"/>
        <v/>
      </c>
      <c r="F60" s="138"/>
      <c r="G60" s="139"/>
      <c r="H60" s="140"/>
      <c r="I60" s="218"/>
      <c r="J60" s="219"/>
      <c r="K60" s="219"/>
      <c r="L60" s="219"/>
      <c r="M60" s="220"/>
      <c r="N60" s="148">
        <f t="shared" si="0"/>
        <v>0</v>
      </c>
      <c r="O60" s="32"/>
    </row>
    <row r="61" spans="4:15">
      <c r="D61" s="32"/>
      <c r="E61" s="50" t="str">
        <f t="shared" si="1"/>
        <v/>
      </c>
      <c r="F61" s="138"/>
      <c r="G61" s="139"/>
      <c r="H61" s="140"/>
      <c r="I61" s="218"/>
      <c r="J61" s="219"/>
      <c r="K61" s="219"/>
      <c r="L61" s="219"/>
      <c r="M61" s="220"/>
      <c r="N61" s="148">
        <f t="shared" si="0"/>
        <v>0</v>
      </c>
      <c r="O61" s="32"/>
    </row>
    <row r="62" spans="4:15">
      <c r="D62" s="32"/>
      <c r="E62" s="50" t="str">
        <f t="shared" si="1"/>
        <v/>
      </c>
      <c r="F62" s="138"/>
      <c r="G62" s="139"/>
      <c r="H62" s="140"/>
      <c r="I62" s="218"/>
      <c r="J62" s="219"/>
      <c r="K62" s="219"/>
      <c r="L62" s="219"/>
      <c r="M62" s="220"/>
      <c r="N62" s="148">
        <f t="shared" si="0"/>
        <v>0</v>
      </c>
      <c r="O62" s="32"/>
    </row>
    <row r="63" spans="4:15">
      <c r="D63" s="32"/>
      <c r="E63" s="50" t="str">
        <f t="shared" si="1"/>
        <v/>
      </c>
      <c r="F63" s="138"/>
      <c r="G63" s="139"/>
      <c r="H63" s="140"/>
      <c r="I63" s="218"/>
      <c r="J63" s="219"/>
      <c r="K63" s="219"/>
      <c r="L63" s="219"/>
      <c r="M63" s="220"/>
      <c r="N63" s="148">
        <f t="shared" si="0"/>
        <v>0</v>
      </c>
      <c r="O63" s="32"/>
    </row>
    <row r="64" spans="4:15">
      <c r="D64" s="32"/>
      <c r="E64" s="50" t="str">
        <f t="shared" si="1"/>
        <v/>
      </c>
      <c r="F64" s="138"/>
      <c r="G64" s="139"/>
      <c r="H64" s="140"/>
      <c r="I64" s="218"/>
      <c r="J64" s="219"/>
      <c r="K64" s="219"/>
      <c r="L64" s="219"/>
      <c r="M64" s="220"/>
      <c r="N64" s="148">
        <f t="shared" si="0"/>
        <v>0</v>
      </c>
      <c r="O64" s="32"/>
    </row>
    <row r="65" spans="4:15">
      <c r="D65" s="32"/>
      <c r="E65" s="50" t="str">
        <f t="shared" si="1"/>
        <v/>
      </c>
      <c r="F65" s="138"/>
      <c r="G65" s="139"/>
      <c r="H65" s="140"/>
      <c r="I65" s="218"/>
      <c r="J65" s="219"/>
      <c r="K65" s="219"/>
      <c r="L65" s="219"/>
      <c r="M65" s="220"/>
      <c r="N65" s="148">
        <f t="shared" si="0"/>
        <v>0</v>
      </c>
      <c r="O65" s="32"/>
    </row>
    <row r="66" spans="4:15">
      <c r="D66" s="32"/>
      <c r="E66" s="50" t="str">
        <f t="shared" si="1"/>
        <v/>
      </c>
      <c r="F66" s="138"/>
      <c r="G66" s="139"/>
      <c r="H66" s="140"/>
      <c r="I66" s="218"/>
      <c r="J66" s="219"/>
      <c r="K66" s="219"/>
      <c r="L66" s="219"/>
      <c r="M66" s="220"/>
      <c r="N66" s="148">
        <f t="shared" si="0"/>
        <v>0</v>
      </c>
      <c r="O66" s="32"/>
    </row>
    <row r="67" spans="4:15">
      <c r="D67" s="32"/>
      <c r="E67" s="50" t="str">
        <f t="shared" si="1"/>
        <v/>
      </c>
      <c r="F67" s="138"/>
      <c r="G67" s="139"/>
      <c r="H67" s="140"/>
      <c r="I67" s="218"/>
      <c r="J67" s="219"/>
      <c r="K67" s="219"/>
      <c r="L67" s="219"/>
      <c r="M67" s="220"/>
      <c r="N67" s="148">
        <f t="shared" si="0"/>
        <v>0</v>
      </c>
      <c r="O67" s="32"/>
    </row>
    <row r="68" spans="4:15">
      <c r="D68" s="32"/>
      <c r="E68" s="50" t="str">
        <f t="shared" si="1"/>
        <v/>
      </c>
      <c r="F68" s="138"/>
      <c r="G68" s="139"/>
      <c r="H68" s="140"/>
      <c r="I68" s="218"/>
      <c r="J68" s="219"/>
      <c r="K68" s="219"/>
      <c r="L68" s="219"/>
      <c r="M68" s="220"/>
      <c r="N68" s="148">
        <f t="shared" si="0"/>
        <v>0</v>
      </c>
      <c r="O68" s="32"/>
    </row>
    <row r="69" spans="4:15">
      <c r="D69" s="32"/>
      <c r="E69" s="50" t="str">
        <f t="shared" si="1"/>
        <v/>
      </c>
      <c r="F69" s="138"/>
      <c r="G69" s="139"/>
      <c r="H69" s="140"/>
      <c r="I69" s="218"/>
      <c r="J69" s="219"/>
      <c r="K69" s="219"/>
      <c r="L69" s="219"/>
      <c r="M69" s="220"/>
      <c r="N69" s="148">
        <f t="shared" si="0"/>
        <v>0</v>
      </c>
      <c r="O69" s="32"/>
    </row>
    <row r="70" spans="4:15">
      <c r="D70" s="32"/>
      <c r="E70" s="50" t="str">
        <f t="shared" si="1"/>
        <v/>
      </c>
      <c r="F70" s="138"/>
      <c r="G70" s="139"/>
      <c r="H70" s="140"/>
      <c r="I70" s="218"/>
      <c r="J70" s="219"/>
      <c r="K70" s="219"/>
      <c r="L70" s="219"/>
      <c r="M70" s="220"/>
      <c r="N70" s="148">
        <f t="shared" si="0"/>
        <v>0</v>
      </c>
      <c r="O70" s="32"/>
    </row>
    <row r="71" spans="4:15">
      <c r="D71" s="32"/>
      <c r="E71" s="50" t="str">
        <f t="shared" si="1"/>
        <v/>
      </c>
      <c r="F71" s="138"/>
      <c r="G71" s="139"/>
      <c r="H71" s="140"/>
      <c r="I71" s="218"/>
      <c r="J71" s="219"/>
      <c r="K71" s="219"/>
      <c r="L71" s="219"/>
      <c r="M71" s="220"/>
      <c r="N71" s="148">
        <f t="shared" si="0"/>
        <v>0</v>
      </c>
      <c r="O71" s="32"/>
    </row>
    <row r="72" spans="4:15">
      <c r="D72" s="32"/>
      <c r="E72" s="50" t="str">
        <f t="shared" si="1"/>
        <v/>
      </c>
      <c r="F72" s="138"/>
      <c r="G72" s="139"/>
      <c r="H72" s="140"/>
      <c r="I72" s="218"/>
      <c r="J72" s="219"/>
      <c r="K72" s="219"/>
      <c r="L72" s="219"/>
      <c r="M72" s="220"/>
      <c r="N72" s="148">
        <f t="shared" ref="N72:N106" si="2">F72*H72</f>
        <v>0</v>
      </c>
      <c r="O72" s="32"/>
    </row>
    <row r="73" spans="4:15">
      <c r="D73" s="32"/>
      <c r="E73" s="50" t="str">
        <f t="shared" ref="E73:E106" si="3">IF(OR(G73="",F73="",F73=0,H73="",H73=0),E72,E72+1)</f>
        <v/>
      </c>
      <c r="F73" s="138"/>
      <c r="G73" s="139"/>
      <c r="H73" s="140"/>
      <c r="I73" s="218"/>
      <c r="J73" s="219"/>
      <c r="K73" s="219"/>
      <c r="L73" s="219"/>
      <c r="M73" s="220"/>
      <c r="N73" s="148">
        <f t="shared" si="2"/>
        <v>0</v>
      </c>
      <c r="O73" s="32"/>
    </row>
    <row r="74" spans="4:15">
      <c r="D74" s="32"/>
      <c r="E74" s="50" t="str">
        <f t="shared" si="3"/>
        <v/>
      </c>
      <c r="F74" s="138"/>
      <c r="G74" s="139"/>
      <c r="H74" s="140"/>
      <c r="I74" s="218"/>
      <c r="J74" s="219"/>
      <c r="K74" s="219"/>
      <c r="L74" s="219"/>
      <c r="M74" s="220"/>
      <c r="N74" s="148">
        <f t="shared" si="2"/>
        <v>0</v>
      </c>
      <c r="O74" s="32"/>
    </row>
    <row r="75" spans="4:15">
      <c r="D75" s="32"/>
      <c r="E75" s="50" t="str">
        <f t="shared" si="3"/>
        <v/>
      </c>
      <c r="F75" s="138"/>
      <c r="G75" s="139"/>
      <c r="H75" s="140"/>
      <c r="I75" s="218"/>
      <c r="J75" s="219"/>
      <c r="K75" s="219"/>
      <c r="L75" s="219"/>
      <c r="M75" s="220"/>
      <c r="N75" s="148">
        <f t="shared" si="2"/>
        <v>0</v>
      </c>
      <c r="O75" s="32"/>
    </row>
    <row r="76" spans="4:15">
      <c r="D76" s="32"/>
      <c r="E76" s="50" t="str">
        <f t="shared" si="3"/>
        <v/>
      </c>
      <c r="F76" s="138"/>
      <c r="G76" s="139"/>
      <c r="H76" s="140"/>
      <c r="I76" s="218"/>
      <c r="J76" s="219"/>
      <c r="K76" s="219"/>
      <c r="L76" s="219"/>
      <c r="M76" s="220"/>
      <c r="N76" s="148">
        <f t="shared" si="2"/>
        <v>0</v>
      </c>
      <c r="O76" s="32"/>
    </row>
    <row r="77" spans="4:15">
      <c r="D77" s="32"/>
      <c r="E77" s="50" t="str">
        <f t="shared" si="3"/>
        <v/>
      </c>
      <c r="F77" s="138"/>
      <c r="G77" s="139"/>
      <c r="H77" s="140"/>
      <c r="I77" s="218"/>
      <c r="J77" s="219"/>
      <c r="K77" s="219"/>
      <c r="L77" s="219"/>
      <c r="M77" s="220"/>
      <c r="N77" s="148">
        <f t="shared" si="2"/>
        <v>0</v>
      </c>
      <c r="O77" s="32"/>
    </row>
    <row r="78" spans="4:15">
      <c r="D78" s="32"/>
      <c r="E78" s="50" t="str">
        <f t="shared" si="3"/>
        <v/>
      </c>
      <c r="F78" s="138"/>
      <c r="G78" s="139"/>
      <c r="H78" s="140"/>
      <c r="I78" s="218"/>
      <c r="J78" s="219"/>
      <c r="K78" s="219"/>
      <c r="L78" s="219"/>
      <c r="M78" s="220"/>
      <c r="N78" s="148">
        <f t="shared" si="2"/>
        <v>0</v>
      </c>
      <c r="O78" s="32"/>
    </row>
    <row r="79" spans="4:15">
      <c r="D79" s="32"/>
      <c r="E79" s="50" t="str">
        <f t="shared" si="3"/>
        <v/>
      </c>
      <c r="F79" s="138"/>
      <c r="G79" s="139"/>
      <c r="H79" s="140"/>
      <c r="I79" s="218"/>
      <c r="J79" s="219"/>
      <c r="K79" s="219"/>
      <c r="L79" s="219"/>
      <c r="M79" s="220"/>
      <c r="N79" s="148">
        <f t="shared" si="2"/>
        <v>0</v>
      </c>
      <c r="O79" s="32"/>
    </row>
    <row r="80" spans="4:15">
      <c r="D80" s="32"/>
      <c r="E80" s="50" t="str">
        <f t="shared" si="3"/>
        <v/>
      </c>
      <c r="F80" s="138"/>
      <c r="G80" s="139"/>
      <c r="H80" s="140"/>
      <c r="I80" s="218"/>
      <c r="J80" s="219"/>
      <c r="K80" s="219"/>
      <c r="L80" s="219"/>
      <c r="M80" s="220"/>
      <c r="N80" s="148">
        <f t="shared" si="2"/>
        <v>0</v>
      </c>
      <c r="O80" s="32"/>
    </row>
    <row r="81" spans="4:15">
      <c r="D81" s="32"/>
      <c r="E81" s="50" t="str">
        <f t="shared" si="3"/>
        <v/>
      </c>
      <c r="F81" s="138"/>
      <c r="G81" s="139"/>
      <c r="H81" s="140"/>
      <c r="I81" s="218"/>
      <c r="J81" s="219"/>
      <c r="K81" s="219"/>
      <c r="L81" s="219"/>
      <c r="M81" s="220"/>
      <c r="N81" s="148">
        <f t="shared" si="2"/>
        <v>0</v>
      </c>
      <c r="O81" s="32"/>
    </row>
    <row r="82" spans="4:15">
      <c r="D82" s="32"/>
      <c r="E82" s="50" t="str">
        <f t="shared" si="3"/>
        <v/>
      </c>
      <c r="F82" s="138"/>
      <c r="G82" s="139"/>
      <c r="H82" s="140"/>
      <c r="I82" s="218"/>
      <c r="J82" s="219"/>
      <c r="K82" s="219"/>
      <c r="L82" s="219"/>
      <c r="M82" s="220"/>
      <c r="N82" s="148">
        <f t="shared" si="2"/>
        <v>0</v>
      </c>
      <c r="O82" s="32"/>
    </row>
    <row r="83" spans="4:15">
      <c r="D83" s="32"/>
      <c r="E83" s="50" t="str">
        <f t="shared" si="3"/>
        <v/>
      </c>
      <c r="F83" s="138"/>
      <c r="G83" s="139"/>
      <c r="H83" s="140"/>
      <c r="I83" s="218"/>
      <c r="J83" s="219"/>
      <c r="K83" s="219"/>
      <c r="L83" s="219"/>
      <c r="M83" s="220"/>
      <c r="N83" s="148">
        <f t="shared" si="2"/>
        <v>0</v>
      </c>
      <c r="O83" s="32"/>
    </row>
    <row r="84" spans="4:15">
      <c r="D84" s="32"/>
      <c r="E84" s="50" t="str">
        <f t="shared" si="3"/>
        <v/>
      </c>
      <c r="F84" s="138"/>
      <c r="G84" s="139"/>
      <c r="H84" s="140"/>
      <c r="I84" s="218"/>
      <c r="J84" s="219"/>
      <c r="K84" s="219"/>
      <c r="L84" s="219"/>
      <c r="M84" s="220"/>
      <c r="N84" s="148">
        <f t="shared" si="2"/>
        <v>0</v>
      </c>
      <c r="O84" s="32"/>
    </row>
    <row r="85" spans="4:15">
      <c r="D85" s="32"/>
      <c r="E85" s="50" t="str">
        <f t="shared" si="3"/>
        <v/>
      </c>
      <c r="F85" s="138"/>
      <c r="G85" s="139"/>
      <c r="H85" s="140"/>
      <c r="I85" s="218"/>
      <c r="J85" s="219"/>
      <c r="K85" s="219"/>
      <c r="L85" s="219"/>
      <c r="M85" s="220"/>
      <c r="N85" s="148">
        <f t="shared" si="2"/>
        <v>0</v>
      </c>
      <c r="O85" s="32"/>
    </row>
    <row r="86" spans="4:15">
      <c r="D86" s="32"/>
      <c r="E86" s="50" t="str">
        <f t="shared" si="3"/>
        <v/>
      </c>
      <c r="F86" s="138"/>
      <c r="G86" s="139"/>
      <c r="H86" s="140"/>
      <c r="I86" s="218"/>
      <c r="J86" s="219"/>
      <c r="K86" s="219"/>
      <c r="L86" s="219"/>
      <c r="M86" s="220"/>
      <c r="N86" s="148">
        <f t="shared" si="2"/>
        <v>0</v>
      </c>
      <c r="O86" s="32"/>
    </row>
    <row r="87" spans="4:15">
      <c r="D87" s="32"/>
      <c r="E87" s="50" t="str">
        <f t="shared" si="3"/>
        <v/>
      </c>
      <c r="F87" s="138"/>
      <c r="G87" s="139"/>
      <c r="H87" s="140"/>
      <c r="I87" s="218"/>
      <c r="J87" s="219"/>
      <c r="K87" s="219"/>
      <c r="L87" s="219"/>
      <c r="M87" s="220"/>
      <c r="N87" s="148">
        <f t="shared" si="2"/>
        <v>0</v>
      </c>
      <c r="O87" s="32"/>
    </row>
    <row r="88" spans="4:15">
      <c r="D88" s="32"/>
      <c r="E88" s="50" t="str">
        <f t="shared" si="3"/>
        <v/>
      </c>
      <c r="F88" s="138"/>
      <c r="G88" s="139"/>
      <c r="H88" s="140"/>
      <c r="I88" s="218"/>
      <c r="J88" s="219"/>
      <c r="K88" s="219"/>
      <c r="L88" s="219"/>
      <c r="M88" s="220"/>
      <c r="N88" s="148">
        <f t="shared" si="2"/>
        <v>0</v>
      </c>
      <c r="O88" s="32"/>
    </row>
    <row r="89" spans="4:15">
      <c r="D89" s="32"/>
      <c r="E89" s="50" t="str">
        <f t="shared" si="3"/>
        <v/>
      </c>
      <c r="F89" s="138"/>
      <c r="G89" s="139"/>
      <c r="H89" s="140"/>
      <c r="I89" s="218"/>
      <c r="J89" s="219"/>
      <c r="K89" s="219"/>
      <c r="L89" s="219"/>
      <c r="M89" s="220"/>
      <c r="N89" s="148">
        <f t="shared" si="2"/>
        <v>0</v>
      </c>
      <c r="O89" s="32"/>
    </row>
    <row r="90" spans="4:15">
      <c r="D90" s="32"/>
      <c r="E90" s="50" t="str">
        <f t="shared" si="3"/>
        <v/>
      </c>
      <c r="F90" s="138"/>
      <c r="G90" s="139"/>
      <c r="H90" s="140"/>
      <c r="I90" s="218"/>
      <c r="J90" s="219"/>
      <c r="K90" s="219"/>
      <c r="L90" s="219"/>
      <c r="M90" s="220"/>
      <c r="N90" s="148">
        <f t="shared" si="2"/>
        <v>0</v>
      </c>
      <c r="O90" s="32"/>
    </row>
    <row r="91" spans="4:15">
      <c r="D91" s="32"/>
      <c r="E91" s="50" t="str">
        <f t="shared" si="3"/>
        <v/>
      </c>
      <c r="F91" s="138"/>
      <c r="G91" s="139"/>
      <c r="H91" s="140"/>
      <c r="I91" s="218"/>
      <c r="J91" s="219"/>
      <c r="K91" s="219"/>
      <c r="L91" s="219"/>
      <c r="M91" s="220"/>
      <c r="N91" s="148">
        <f t="shared" si="2"/>
        <v>0</v>
      </c>
      <c r="O91" s="32"/>
    </row>
    <row r="92" spans="4:15">
      <c r="D92" s="32"/>
      <c r="E92" s="50" t="str">
        <f t="shared" si="3"/>
        <v/>
      </c>
      <c r="F92" s="138"/>
      <c r="G92" s="139"/>
      <c r="H92" s="140"/>
      <c r="I92" s="218"/>
      <c r="J92" s="219"/>
      <c r="K92" s="219"/>
      <c r="L92" s="219"/>
      <c r="M92" s="220"/>
      <c r="N92" s="148">
        <f t="shared" si="2"/>
        <v>0</v>
      </c>
      <c r="O92" s="32"/>
    </row>
    <row r="93" spans="4:15">
      <c r="D93" s="32"/>
      <c r="E93" s="50" t="str">
        <f t="shared" si="3"/>
        <v/>
      </c>
      <c r="F93" s="138"/>
      <c r="G93" s="139"/>
      <c r="H93" s="140"/>
      <c r="I93" s="218"/>
      <c r="J93" s="219"/>
      <c r="K93" s="219"/>
      <c r="L93" s="219"/>
      <c r="M93" s="220"/>
      <c r="N93" s="148">
        <f t="shared" si="2"/>
        <v>0</v>
      </c>
      <c r="O93" s="32"/>
    </row>
    <row r="94" spans="4:15">
      <c r="D94" s="32"/>
      <c r="E94" s="50" t="str">
        <f t="shared" si="3"/>
        <v/>
      </c>
      <c r="F94" s="138"/>
      <c r="G94" s="139"/>
      <c r="H94" s="140"/>
      <c r="I94" s="218"/>
      <c r="J94" s="219"/>
      <c r="K94" s="219"/>
      <c r="L94" s="219"/>
      <c r="M94" s="220"/>
      <c r="N94" s="148">
        <f t="shared" si="2"/>
        <v>0</v>
      </c>
      <c r="O94" s="32"/>
    </row>
    <row r="95" spans="4:15">
      <c r="D95" s="32"/>
      <c r="E95" s="50" t="str">
        <f t="shared" si="3"/>
        <v/>
      </c>
      <c r="F95" s="138"/>
      <c r="G95" s="139"/>
      <c r="H95" s="140"/>
      <c r="I95" s="218"/>
      <c r="J95" s="219"/>
      <c r="K95" s="219"/>
      <c r="L95" s="219"/>
      <c r="M95" s="220"/>
      <c r="N95" s="148">
        <f t="shared" si="2"/>
        <v>0</v>
      </c>
      <c r="O95" s="32"/>
    </row>
    <row r="96" spans="4:15">
      <c r="D96" s="32"/>
      <c r="E96" s="50" t="str">
        <f t="shared" si="3"/>
        <v/>
      </c>
      <c r="F96" s="138"/>
      <c r="G96" s="139"/>
      <c r="H96" s="140"/>
      <c r="I96" s="218"/>
      <c r="J96" s="219"/>
      <c r="K96" s="219"/>
      <c r="L96" s="219"/>
      <c r="M96" s="220"/>
      <c r="N96" s="148">
        <f t="shared" si="2"/>
        <v>0</v>
      </c>
      <c r="O96" s="32"/>
    </row>
    <row r="97" spans="4:15">
      <c r="D97" s="32"/>
      <c r="E97" s="50" t="str">
        <f t="shared" si="3"/>
        <v/>
      </c>
      <c r="F97" s="138"/>
      <c r="G97" s="139"/>
      <c r="H97" s="140"/>
      <c r="I97" s="218"/>
      <c r="J97" s="219"/>
      <c r="K97" s="219"/>
      <c r="L97" s="219"/>
      <c r="M97" s="220"/>
      <c r="N97" s="148">
        <f t="shared" si="2"/>
        <v>0</v>
      </c>
      <c r="O97" s="32"/>
    </row>
    <row r="98" spans="4:15">
      <c r="D98" s="32"/>
      <c r="E98" s="50" t="str">
        <f t="shared" si="3"/>
        <v/>
      </c>
      <c r="F98" s="138"/>
      <c r="G98" s="139"/>
      <c r="H98" s="140"/>
      <c r="I98" s="218"/>
      <c r="J98" s="219"/>
      <c r="K98" s="219"/>
      <c r="L98" s="219"/>
      <c r="M98" s="220"/>
      <c r="N98" s="148">
        <f t="shared" si="2"/>
        <v>0</v>
      </c>
      <c r="O98" s="32"/>
    </row>
    <row r="99" spans="4:15">
      <c r="D99" s="32"/>
      <c r="E99" s="50" t="str">
        <f t="shared" si="3"/>
        <v/>
      </c>
      <c r="F99" s="138"/>
      <c r="G99" s="139"/>
      <c r="H99" s="140"/>
      <c r="I99" s="218"/>
      <c r="J99" s="219"/>
      <c r="K99" s="219"/>
      <c r="L99" s="219"/>
      <c r="M99" s="220"/>
      <c r="N99" s="148">
        <f t="shared" si="2"/>
        <v>0</v>
      </c>
      <c r="O99" s="32"/>
    </row>
    <row r="100" spans="4:15">
      <c r="D100" s="32"/>
      <c r="E100" s="50" t="str">
        <f t="shared" si="3"/>
        <v/>
      </c>
      <c r="F100" s="138"/>
      <c r="G100" s="139"/>
      <c r="H100" s="140"/>
      <c r="I100" s="218"/>
      <c r="J100" s="219"/>
      <c r="K100" s="219"/>
      <c r="L100" s="219"/>
      <c r="M100" s="220"/>
      <c r="N100" s="148">
        <f t="shared" si="2"/>
        <v>0</v>
      </c>
      <c r="O100" s="32"/>
    </row>
    <row r="101" spans="4:15">
      <c r="D101" s="32"/>
      <c r="E101" s="50" t="str">
        <f t="shared" si="3"/>
        <v/>
      </c>
      <c r="F101" s="138"/>
      <c r="G101" s="139"/>
      <c r="H101" s="140"/>
      <c r="I101" s="218"/>
      <c r="J101" s="219"/>
      <c r="K101" s="219"/>
      <c r="L101" s="219"/>
      <c r="M101" s="220"/>
      <c r="N101" s="148">
        <f t="shared" si="2"/>
        <v>0</v>
      </c>
      <c r="O101" s="32"/>
    </row>
    <row r="102" spans="4:15">
      <c r="D102" s="32"/>
      <c r="E102" s="50" t="str">
        <f t="shared" si="3"/>
        <v/>
      </c>
      <c r="F102" s="138"/>
      <c r="G102" s="139"/>
      <c r="H102" s="140"/>
      <c r="I102" s="218"/>
      <c r="J102" s="219"/>
      <c r="K102" s="219"/>
      <c r="L102" s="219"/>
      <c r="M102" s="220"/>
      <c r="N102" s="148">
        <f t="shared" si="2"/>
        <v>0</v>
      </c>
      <c r="O102" s="32"/>
    </row>
    <row r="103" spans="4:15">
      <c r="D103" s="32"/>
      <c r="E103" s="50" t="str">
        <f t="shared" si="3"/>
        <v/>
      </c>
      <c r="F103" s="138"/>
      <c r="G103" s="139"/>
      <c r="H103" s="140"/>
      <c r="I103" s="218"/>
      <c r="J103" s="219"/>
      <c r="K103" s="219"/>
      <c r="L103" s="219"/>
      <c r="M103" s="220"/>
      <c r="N103" s="148">
        <f t="shared" si="2"/>
        <v>0</v>
      </c>
      <c r="O103" s="32"/>
    </row>
    <row r="104" spans="4:15">
      <c r="D104" s="32"/>
      <c r="E104" s="50" t="str">
        <f t="shared" si="3"/>
        <v/>
      </c>
      <c r="F104" s="138"/>
      <c r="G104" s="139"/>
      <c r="H104" s="140"/>
      <c r="I104" s="218"/>
      <c r="J104" s="219"/>
      <c r="K104" s="219"/>
      <c r="L104" s="219"/>
      <c r="M104" s="220"/>
      <c r="N104" s="148">
        <f t="shared" si="2"/>
        <v>0</v>
      </c>
      <c r="O104" s="32"/>
    </row>
    <row r="105" spans="4:15">
      <c r="D105" s="32"/>
      <c r="E105" s="50" t="str">
        <f t="shared" si="3"/>
        <v/>
      </c>
      <c r="F105" s="138"/>
      <c r="G105" s="139"/>
      <c r="H105" s="140"/>
      <c r="I105" s="218"/>
      <c r="J105" s="219"/>
      <c r="K105" s="219"/>
      <c r="L105" s="219"/>
      <c r="M105" s="220"/>
      <c r="N105" s="148">
        <f t="shared" si="2"/>
        <v>0</v>
      </c>
      <c r="O105" s="32"/>
    </row>
    <row r="106" spans="4:15">
      <c r="D106" s="32"/>
      <c r="E106" s="50" t="str">
        <f t="shared" si="3"/>
        <v/>
      </c>
      <c r="F106" s="138"/>
      <c r="G106" s="139"/>
      <c r="H106" s="140"/>
      <c r="I106" s="218"/>
      <c r="J106" s="219"/>
      <c r="K106" s="219"/>
      <c r="L106" s="219"/>
      <c r="M106" s="220"/>
      <c r="N106" s="148">
        <f t="shared" si="2"/>
        <v>0</v>
      </c>
      <c r="O106" s="32"/>
    </row>
    <row r="107" spans="4:15">
      <c r="D107" s="32"/>
      <c r="E107" s="99"/>
      <c r="F107" s="32"/>
      <c r="G107" s="32"/>
      <c r="H107" s="147"/>
      <c r="I107" s="32"/>
      <c r="J107" s="32"/>
      <c r="K107" s="32"/>
      <c r="L107" s="32"/>
      <c r="M107" s="32"/>
      <c r="N107" s="147"/>
      <c r="O107" s="32"/>
    </row>
    <row r="108" spans="4:15">
      <c r="D108" s="32"/>
      <c r="E108" s="99"/>
      <c r="F108" s="32"/>
      <c r="G108" s="32"/>
      <c r="H108" s="147"/>
      <c r="I108" s="32"/>
      <c r="J108" s="32"/>
      <c r="K108" s="32"/>
      <c r="L108" s="32"/>
      <c r="M108" s="32"/>
      <c r="N108" s="147"/>
      <c r="O108" s="32"/>
    </row>
  </sheetData>
  <sheetProtection algorithmName="SHA-512" hashValue="Kf+6fnoWcKGNgkuWCFDJNDDlQsFLuSUGeUB5jTHT9aZdycdhUXUVfvwgcv4VG0S6o0SHmr/+LQiL7F7COb+Hhg==" saltValue="YO/cIbEPdGLycBD1sK+h9A==" spinCount="100000" sheet="1" objects="1" selectLockedCells="1"/>
  <mergeCells count="101">
    <mergeCell ref="I102:M102"/>
    <mergeCell ref="I103:M103"/>
    <mergeCell ref="I104:M104"/>
    <mergeCell ref="I105:M105"/>
    <mergeCell ref="I106:M106"/>
    <mergeCell ref="I96:M96"/>
    <mergeCell ref="I97:M97"/>
    <mergeCell ref="I98:M98"/>
    <mergeCell ref="I99:M99"/>
    <mergeCell ref="I100:M100"/>
    <mergeCell ref="I101:M101"/>
    <mergeCell ref="I90:M90"/>
    <mergeCell ref="I91:M91"/>
    <mergeCell ref="I92:M92"/>
    <mergeCell ref="I93:M93"/>
    <mergeCell ref="I94:M94"/>
    <mergeCell ref="I95:M95"/>
    <mergeCell ref="I84:M84"/>
    <mergeCell ref="I85:M85"/>
    <mergeCell ref="I86:M86"/>
    <mergeCell ref="I87:M87"/>
    <mergeCell ref="I88:M88"/>
    <mergeCell ref="I89:M89"/>
    <mergeCell ref="I78:M78"/>
    <mergeCell ref="I79:M79"/>
    <mergeCell ref="I80:M80"/>
    <mergeCell ref="I81:M81"/>
    <mergeCell ref="I82:M82"/>
    <mergeCell ref="I83:M83"/>
    <mergeCell ref="I72:M72"/>
    <mergeCell ref="I73:M73"/>
    <mergeCell ref="I74:M74"/>
    <mergeCell ref="I75:M75"/>
    <mergeCell ref="I76:M76"/>
    <mergeCell ref="I77:M77"/>
    <mergeCell ref="I66:M66"/>
    <mergeCell ref="I67:M67"/>
    <mergeCell ref="I68:M68"/>
    <mergeCell ref="I69:M69"/>
    <mergeCell ref="I70:M70"/>
    <mergeCell ref="I71:M71"/>
    <mergeCell ref="I60:M60"/>
    <mergeCell ref="I61:M61"/>
    <mergeCell ref="I62:M62"/>
    <mergeCell ref="I63:M63"/>
    <mergeCell ref="I64:M64"/>
    <mergeCell ref="I65:M65"/>
    <mergeCell ref="I54:M54"/>
    <mergeCell ref="I55:M55"/>
    <mergeCell ref="I56:M56"/>
    <mergeCell ref="I57:M57"/>
    <mergeCell ref="I58:M58"/>
    <mergeCell ref="I59:M59"/>
    <mergeCell ref="I48:M48"/>
    <mergeCell ref="I49:M49"/>
    <mergeCell ref="I50:M50"/>
    <mergeCell ref="I51:M51"/>
    <mergeCell ref="I52:M52"/>
    <mergeCell ref="I53:M53"/>
    <mergeCell ref="I42:M42"/>
    <mergeCell ref="I43:M43"/>
    <mergeCell ref="I44:M44"/>
    <mergeCell ref="I45:M45"/>
    <mergeCell ref="I46:M46"/>
    <mergeCell ref="I47:M47"/>
    <mergeCell ref="I36:M36"/>
    <mergeCell ref="I37:M37"/>
    <mergeCell ref="I38:M38"/>
    <mergeCell ref="I39:M39"/>
    <mergeCell ref="I40:M40"/>
    <mergeCell ref="I41:M41"/>
    <mergeCell ref="I30:M30"/>
    <mergeCell ref="I31:M31"/>
    <mergeCell ref="I32:M32"/>
    <mergeCell ref="I33:M33"/>
    <mergeCell ref="I34:M34"/>
    <mergeCell ref="I35:M35"/>
    <mergeCell ref="I24:M24"/>
    <mergeCell ref="I25:M25"/>
    <mergeCell ref="I26:M26"/>
    <mergeCell ref="I27:M27"/>
    <mergeCell ref="I28:M28"/>
    <mergeCell ref="I29:M29"/>
    <mergeCell ref="I21:M21"/>
    <mergeCell ref="I22:M22"/>
    <mergeCell ref="I23:M23"/>
    <mergeCell ref="I12:M12"/>
    <mergeCell ref="I13:M13"/>
    <mergeCell ref="I14:M14"/>
    <mergeCell ref="I15:M15"/>
    <mergeCell ref="I16:M16"/>
    <mergeCell ref="I17:M17"/>
    <mergeCell ref="I6:M6"/>
    <mergeCell ref="I7:M7"/>
    <mergeCell ref="I8:M8"/>
    <mergeCell ref="I9:M9"/>
    <mergeCell ref="I10:M10"/>
    <mergeCell ref="I11:M11"/>
    <mergeCell ref="I18:M18"/>
    <mergeCell ref="I19:M19"/>
    <mergeCell ref="I20:M20"/>
  </mergeCells>
  <dataValidations count="1">
    <dataValidation type="whole" allowBlank="1" showInputMessage="1" showErrorMessage="1" errorTitle="NorthPoint Cabinetry" error="Please enter a whole number greater than zero" sqref="F7:F106" xr:uid="{F4D352FD-4F06-4AF9-9191-2C780DDE3959}">
      <formula1>0</formula1>
      <formula2>999999999</formula2>
    </dataValidation>
  </dataValidations>
  <pageMargins left="0.7" right="0.7" top="0.75" bottom="0.75" header="0.3" footer="0.3"/>
  <pageSetup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rgb="FF093D8B"/>
    <pageSetUpPr fitToPage="1"/>
  </sheetPr>
  <dimension ref="B1:MT2862"/>
  <sheetViews>
    <sheetView showGridLines="0" tabSelected="1" zoomScaleNormal="100" workbookViewId="0">
      <selection activeCell="AE1" sqref="U1:AE1048576"/>
    </sheetView>
  </sheetViews>
  <sheetFormatPr defaultColWidth="11" defaultRowHeight="15"/>
  <cols>
    <col min="1" max="1" width="11" style="27"/>
    <col min="2" max="2" width="10.875" style="27" customWidth="1"/>
    <col min="3" max="3" width="10.875" style="124" hidden="1" customWidth="1"/>
    <col min="4" max="4" width="20.875" style="27" customWidth="1"/>
    <col min="5" max="10" width="11" style="27" customWidth="1"/>
    <col min="11" max="11" width="11" style="28"/>
    <col min="12" max="12" width="11.25" style="29" customWidth="1"/>
    <col min="13" max="13" width="11" style="28"/>
    <col min="14" max="14" width="16.625" style="30" customWidth="1"/>
    <col min="15" max="19" width="11" style="27"/>
    <col min="20" max="20" width="11" style="27" customWidth="1"/>
    <col min="21" max="21" width="47.375" style="125" hidden="1" customWidth="1"/>
    <col min="22" max="22" width="54.25" style="125" hidden="1" customWidth="1"/>
    <col min="23" max="23" width="19.375" style="125" hidden="1" customWidth="1"/>
    <col min="24" max="24" width="65" style="125" hidden="1" customWidth="1"/>
    <col min="25" max="30" width="11" style="125" hidden="1" customWidth="1"/>
    <col min="31" max="31" width="20.75" style="125" hidden="1" customWidth="1"/>
    <col min="32" max="16384" width="11" style="27"/>
  </cols>
  <sheetData>
    <row r="1" spans="2:358" ht="15.75">
      <c r="B1" s="17"/>
      <c r="D1" s="17"/>
      <c r="E1" s="17"/>
      <c r="F1" s="17"/>
      <c r="G1" s="17"/>
      <c r="H1" s="17"/>
      <c r="I1" s="17"/>
      <c r="J1" s="17"/>
      <c r="K1" s="18"/>
      <c r="L1" s="19"/>
      <c r="M1" s="18"/>
      <c r="N1" s="20"/>
      <c r="O1" s="17"/>
      <c r="U1" s="81" t="s">
        <v>2363</v>
      </c>
      <c r="V1" s="81" t="s">
        <v>2362</v>
      </c>
      <c r="W1" s="47" t="s">
        <v>14</v>
      </c>
      <c r="X1" s="71" t="s">
        <v>4931</v>
      </c>
      <c r="Z1" s="96" t="s">
        <v>4517</v>
      </c>
      <c r="AA1" s="96" t="s">
        <v>4518</v>
      </c>
      <c r="AB1" s="96" t="s">
        <v>5417</v>
      </c>
      <c r="AC1" s="24"/>
      <c r="AD1" s="96" t="s">
        <v>4519</v>
      </c>
      <c r="AE1" s="98" t="s">
        <v>4520</v>
      </c>
      <c r="MS1" s="93">
        <v>44176</v>
      </c>
      <c r="MT1" s="46" t="s">
        <v>4482</v>
      </c>
    </row>
    <row r="2" spans="2:358" ht="15" customHeight="1">
      <c r="B2" s="17"/>
      <c r="D2" s="17"/>
      <c r="E2" s="17"/>
      <c r="F2" s="17"/>
      <c r="G2" s="17"/>
      <c r="H2" s="17"/>
      <c r="I2" s="17"/>
      <c r="J2" s="17"/>
      <c r="K2" s="18"/>
      <c r="L2" s="19"/>
      <c r="M2" s="18"/>
      <c r="N2" s="20"/>
      <c r="O2" s="17"/>
      <c r="U2" s="73" t="s">
        <v>2371</v>
      </c>
      <c r="V2" s="73" t="str">
        <f>IF('Enter Cabinet Order Here'!H6="Quote",CONCATENATE(IF('Enter Cabinet Order Here'!H6="Quote","Order Prepared For:",""),"  ",IF('Enter Cabinet Order Here'!H6="Quote",UPPER('Enter Customer Info Here'!I4),"")),"")</f>
        <v/>
      </c>
      <c r="W2" s="73" t="s">
        <v>797</v>
      </c>
      <c r="X2" s="73" t="s">
        <v>3190</v>
      </c>
      <c r="Z2" s="100" t="str">
        <f t="shared" ref="Z2:Z33" si="0">IFERROR(IF(VLOOKUP(AC2,E_OrderInfo,2,FALSE)="","x",VLOOKUP(AC2,E_OrderInfo,2,FALSE)),"x")</f>
        <v>x</v>
      </c>
      <c r="AA2" s="100" t="str">
        <f t="shared" ref="AA2:AA33" si="1">IFERROR(IF(VLOOKUP(AC2,E_OrderInfo,9,FALSE)="","x",VLOOKUP(AC2,E_OrderInfo,9,FALSE)),"x")</f>
        <v>x</v>
      </c>
      <c r="AB2" s="100"/>
      <c r="AC2" s="50" t="str">
        <f>IF(OR('Print Variations'!$F$5=0,'Print Variations'!$F$5=""),IF(OR('Print Variations'!$F$7=0,'Print Variations'!$F$7=""),IF('Print Variations'!$D$5="$","",301),IF('Print Variations'!$F$7=0,"",101)),1)</f>
        <v/>
      </c>
      <c r="AD2" s="97">
        <f>COUNTIFS($Z$2:$Z$101,"&lt;&gt;x")+1</f>
        <v>1</v>
      </c>
      <c r="AE2" s="99" t="str">
        <f>"'Print Here'!$Z$1:$AB$" &amp; 'Print Here'!$AD$2</f>
        <v>'Print Here'!$Z$1:$AB$1</v>
      </c>
    </row>
    <row r="3" spans="2:358" ht="15.75">
      <c r="B3" s="17"/>
      <c r="D3" s="165"/>
      <c r="E3" s="165"/>
      <c r="F3" s="165"/>
      <c r="G3" s="17"/>
      <c r="H3" s="17"/>
      <c r="I3" s="17"/>
      <c r="J3" s="17"/>
      <c r="K3" s="164" t="str">
        <f>IF($U$23="Quote",'Print Here'!V2,IF($U$23="Sales Order",'Print Here'!U2,""))</f>
        <v/>
      </c>
      <c r="L3" s="164"/>
      <c r="M3" s="164"/>
      <c r="N3" s="164"/>
      <c r="O3" s="17"/>
      <c r="U3" s="72" t="str">
        <f>CONCATENATE(IF('Enter Customer Info Here'!S2="","",CONCATENATE(UPPER('Enter Customer Info Here'!S2),", ")),IF('Enter Customer Info Here'!S3="","",CONCATENATE(UPPER('Enter Customer Info Here'!S3),", ")),IF('Enter Customer Info Here'!S4="","",CONCATENATE(UPPER('Enter Customer Info Here'!S4),", ")),IF('Enter Customer Info Here'!S5="","",CONCATENATE(UPPER('Enter Customer Info Here'!S5)," ")),IF('Enter Customer Info Here'!S6="","",UPPER('Enter Customer Info Here'!S6)))</f>
        <v/>
      </c>
      <c r="V3" s="72" t="str">
        <f>IF('Enter Cabinet Order Here'!H6="Quote",CONCATENATE(IF('Enter Customer Info Here'!I6="","",CONCATENATE(UPPER('Enter Customer Info Here'!I6),", ")),IF('Enter Customer Info Here'!I7="","",CONCATENATE(UPPER('Enter Customer Info Here'!I7),", ")),IF('Enter Customer Info Here'!I8="","",CONCATENATE(UPPER('Enter Customer Info Here'!I8),", ")),IF('Enter Customer Info Here'!I9="","",CONCATENATE(UPPER('Enter Customer Info Here'!I9)," ")),IF('Enter Customer Info Here'!I10="","",UPPER('Enter Customer Info Here'!I10))),"")</f>
        <v/>
      </c>
      <c r="W3" s="73" t="s">
        <v>798</v>
      </c>
      <c r="X3" s="73" t="s">
        <v>2648</v>
      </c>
      <c r="Z3" s="100" t="str">
        <f t="shared" si="0"/>
        <v>x</v>
      </c>
      <c r="AA3" s="100" t="str">
        <f t="shared" si="1"/>
        <v>x</v>
      </c>
      <c r="AB3" s="100"/>
      <c r="AC3" s="50" t="str">
        <f>IF(AC2&lt;'Print Variations'!$F$5,AC2+1,IF(AC2='Print Variations'!$F$5,IF('Print Variations'!$F$7=0,IF('Print Variations'!$D$5="$","",301),101),IF(AC2&gt;='Print Variations'!$F$7,IF(OR('Print Variations'!$D$5="$",'Print Variations'!$D$5=0),"",IF(AC2=301,"",301)),AC2+1)))</f>
        <v/>
      </c>
      <c r="AD3" s="105"/>
      <c r="AE3" s="105"/>
    </row>
    <row r="4" spans="2:358" ht="15.75">
      <c r="B4" s="17"/>
      <c r="D4" s="165"/>
      <c r="E4" s="165"/>
      <c r="F4" s="165"/>
      <c r="G4" s="17"/>
      <c r="H4" s="17"/>
      <c r="I4" s="17"/>
      <c r="J4" s="17"/>
      <c r="K4" s="162" t="str">
        <f>IF($U$23="Select Here","",IF($U$23="Quote",'Print Here'!V3,IF($U$23="Sales Order",'Print Here'!U3,"")))</f>
        <v/>
      </c>
      <c r="L4" s="162"/>
      <c r="M4" s="162"/>
      <c r="N4" s="162"/>
      <c r="O4" s="17"/>
      <c r="U4" s="72" t="str">
        <f>CONCATENATE("   Contact's Name: ",'Enter Customer Info Here'!N4)</f>
        <v xml:space="preserve">   Contact's Name: </v>
      </c>
      <c r="V4" s="72" t="str">
        <f>IF('Enter Cabinet Order Here'!H6="Quote",CONCATENATE("Phone: ",'Enter Customer Info Here'!I11),"")</f>
        <v/>
      </c>
      <c r="W4" s="73" t="s">
        <v>7463</v>
      </c>
      <c r="X4" s="73" t="s">
        <v>7905</v>
      </c>
      <c r="Z4" s="100" t="str">
        <f t="shared" si="0"/>
        <v>x</v>
      </c>
      <c r="AA4" s="100" t="str">
        <f t="shared" si="1"/>
        <v>x</v>
      </c>
      <c r="AB4" s="100"/>
      <c r="AC4" s="50" t="str">
        <f>IF(AC3&lt;'Print Variations'!$F$5,AC3+1,IF(AC3='Print Variations'!$F$5,IF('Print Variations'!$F$7=0,IF('Print Variations'!$D$5="$","",IF(IFERROR(MATCH(301,AC$2:AC3,0),0)&gt;0,"",301)),101),IF(AC3&gt;='Print Variations'!$F$7,IF(OR('Print Variations'!$D$5="$",'Print Variations'!$D$5=0),"",IF(IFERROR(MATCH(301,AC$2:AC3,0),0)&gt;0,"",301)),AC3+1)))</f>
        <v/>
      </c>
      <c r="AD4" s="105"/>
      <c r="AE4" s="105"/>
    </row>
    <row r="5" spans="2:358" ht="15.75">
      <c r="B5" s="17"/>
      <c r="D5" s="165"/>
      <c r="E5" s="165"/>
      <c r="F5" s="165"/>
      <c r="G5" s="17"/>
      <c r="H5" s="17"/>
      <c r="I5" s="17"/>
      <c r="J5" s="17"/>
      <c r="K5" s="162" t="str">
        <f>IF($U$23="Select Here","",IF($U$23="Quote",'Print Here'!V4,IF($U$23="Sales Order",'Print Here'!U5,"")))</f>
        <v/>
      </c>
      <c r="L5" s="162"/>
      <c r="M5" s="162" t="str">
        <f>IF($U$23="Select Here","",IF($U$23="Quote",'Print Here'!V5,IF($U$23="Sales Order",'Print Here'!U4,"")))</f>
        <v/>
      </c>
      <c r="N5" s="162"/>
      <c r="O5" s="17"/>
      <c r="U5" s="72" t="str">
        <f>CONCATENATE("Contact's Phone: ",'Enter Customer Info Here'!N5)</f>
        <v xml:space="preserve">Contact's Phone: </v>
      </c>
      <c r="V5" s="72" t="str">
        <f>IF('Enter Cabinet Order Here'!H6="Quote",CONCATENATE("Email: ",'Enter Customer Info Here'!I12),"")</f>
        <v/>
      </c>
      <c r="W5" s="73" t="s">
        <v>5721</v>
      </c>
      <c r="X5" s="73" t="s">
        <v>5965</v>
      </c>
      <c r="Z5" s="100" t="str">
        <f t="shared" si="0"/>
        <v>x</v>
      </c>
      <c r="AA5" s="100" t="str">
        <f t="shared" si="1"/>
        <v>x</v>
      </c>
      <c r="AB5" s="100"/>
      <c r="AC5" s="50" t="str">
        <f>IF(AC4&lt;'Print Variations'!$F$5,AC4+1,IF(AC4='Print Variations'!$F$5,IF('Print Variations'!$F$7=0,IF('Print Variations'!$D$5="$","",IF(IFERROR(MATCH(301,AC$2:AC4,0),0)&gt;0,"",301)),101),IF(AC4&gt;='Print Variations'!$F$7,IF(OR('Print Variations'!$D$5="$",'Print Variations'!$D$5=0),"",IF(IFERROR(MATCH(301,AC$2:AC4,0),0)&gt;0,"",301)),AC4+1)))</f>
        <v/>
      </c>
      <c r="AD5" s="105"/>
      <c r="AE5" s="105"/>
    </row>
    <row r="6" spans="2:358" ht="15.75">
      <c r="B6" s="17"/>
      <c r="D6" s="165"/>
      <c r="E6" s="165"/>
      <c r="F6" s="165"/>
      <c r="G6" s="17"/>
      <c r="H6" s="17"/>
      <c r="I6" s="17"/>
      <c r="J6" s="17"/>
      <c r="K6" s="162" t="str">
        <f>IF($U$23="Select Here","",IF($U$23="Quote",'Print Here'!V6,IF($U$23="Sales Order",'Print Here'!U6,"")))</f>
        <v/>
      </c>
      <c r="L6" s="162"/>
      <c r="M6" s="162"/>
      <c r="N6" s="162"/>
      <c r="O6" s="17"/>
      <c r="U6" s="72" t="str">
        <f>CONCATENATE("Lift Gate: ",IF('Enter Customer Info Here'!O7="Yes","Yes",IF('Enter Customer Info Here'!O7="No","No",IF('Enter Customer Info Here'!O7="Select Here","",""))),"                                  Appointment: ",IF('Enter Customer Info Here'!O8="Yes","Yes",IF('Enter Customer Info Here'!O8="No","No",IF('Enter Customer Info Here'!O8="Select Here","",""))))</f>
        <v xml:space="preserve">Lift Gate:                                   Appointment: </v>
      </c>
      <c r="V6" s="72" t="str">
        <f>IF('Enter Cabinet Order Here'!H6="Quote",CONCATENATE("Job Name: ",'Enter Customer Info Here'!I5),"")</f>
        <v/>
      </c>
      <c r="W6" s="73" t="s">
        <v>7462</v>
      </c>
      <c r="X6" s="73" t="s">
        <v>7906</v>
      </c>
      <c r="Z6" s="100" t="str">
        <f t="shared" si="0"/>
        <v>x</v>
      </c>
      <c r="AA6" s="100" t="str">
        <f t="shared" si="1"/>
        <v>x</v>
      </c>
      <c r="AB6" s="100"/>
      <c r="AC6" s="50" t="str">
        <f>IF(AC5&lt;'Print Variations'!$F$5,AC5+1,IF(AC5='Print Variations'!$F$5,IF('Print Variations'!$F$7=0,IF('Print Variations'!$D$5="$","",IF(IFERROR(MATCH(301,AC$2:AC5,0),0)&gt;0,"",301)),101),IF(AC5&gt;='Print Variations'!$F$7,IF(OR('Print Variations'!$D$5="$",'Print Variations'!$D$5=0),"",IF(IFERROR(MATCH(301,AC$2:AC5,0),0)&gt;0,"",301)),AC5+1)))</f>
        <v/>
      </c>
      <c r="AD6" s="105"/>
      <c r="AE6" s="105"/>
    </row>
    <row r="7" spans="2:358" ht="16.5" thickBot="1">
      <c r="B7" s="17"/>
      <c r="D7" s="165"/>
      <c r="E7" s="165"/>
      <c r="F7" s="165"/>
      <c r="G7" s="17"/>
      <c r="H7" s="17"/>
      <c r="I7" s="17"/>
      <c r="J7" s="17"/>
      <c r="K7" s="167" t="str">
        <f>IF($U$23="Select Here","",IF($U$23="Quote",'Print Here'!V7,IF($U$23="Sales Order",'Print Here'!U7,"")))</f>
        <v xml:space="preserve">Job Address: </v>
      </c>
      <c r="L7" s="167"/>
      <c r="M7" s="167"/>
      <c r="N7" s="167"/>
      <c r="O7" s="17"/>
      <c r="U7" s="74" t="str">
        <f>CONCATENATE("Special Instructions: ",'Enter Customer Info Here'!N6)</f>
        <v xml:space="preserve">Special Instructions: </v>
      </c>
      <c r="V7" s="74" t="str">
        <f>CONCATENATE("Job Address: ",CONCATENATE(IF('Enter Customer Info Here'!S2="","",CONCATENATE(UPPER('Enter Customer Info Here'!S2),", ")),IF('Enter Customer Info Here'!S3="","",CONCATENATE(UPPER('Enter Customer Info Here'!S3),", ")),IF('Enter Customer Info Here'!S4="","",CONCATENATE(UPPER('Enter Customer Info Here'!S4),", ")),IF('Enter Customer Info Here'!S5="","",CONCATENATE(UPPER('Enter Customer Info Here'!S5)," ")),IF('Enter Customer Info Here'!S6="","",UPPER('Enter Customer Info Here'!S6))))</f>
        <v xml:space="preserve">Job Address: </v>
      </c>
      <c r="W7" s="73" t="s">
        <v>4601</v>
      </c>
      <c r="X7" s="73" t="s">
        <v>4936</v>
      </c>
      <c r="Z7" s="100" t="str">
        <f t="shared" si="0"/>
        <v>x</v>
      </c>
      <c r="AA7" s="100" t="str">
        <f t="shared" si="1"/>
        <v>x</v>
      </c>
      <c r="AB7" s="100"/>
      <c r="AC7" s="50" t="str">
        <f>IF(AC6&lt;'Print Variations'!$F$5,AC6+1,IF(AC6='Print Variations'!$F$5,IF('Print Variations'!$F$7=0,IF('Print Variations'!$D$5="$","",IF(IFERROR(MATCH(301,AC$2:AC6,0),0)&gt;0,"",301)),101),IF(AC6&gt;='Print Variations'!$F$7,IF(OR('Print Variations'!$D$5="$",'Print Variations'!$D$5=0),"",IF(IFERROR(MATCH(301,AC$2:AC6,0),0)&gt;0,"",301)),AC6+1)))</f>
        <v/>
      </c>
      <c r="AD7" s="105"/>
      <c r="AE7" s="105"/>
    </row>
    <row r="8" spans="2:358" ht="19.7" customHeight="1">
      <c r="B8" s="17"/>
      <c r="D8" s="166" t="str">
        <f>UPPER('Enter Customer Info Here'!D5)</f>
        <v/>
      </c>
      <c r="E8" s="166"/>
      <c r="F8" s="166"/>
      <c r="G8" s="17"/>
      <c r="H8" s="17"/>
      <c r="I8" s="17"/>
      <c r="J8" s="17"/>
      <c r="K8" s="167"/>
      <c r="L8" s="167"/>
      <c r="M8" s="167"/>
      <c r="N8" s="167"/>
      <c r="O8" s="17"/>
      <c r="Q8" s="115"/>
      <c r="R8" s="116"/>
      <c r="S8" s="117"/>
      <c r="W8" s="73" t="s">
        <v>7461</v>
      </c>
      <c r="X8" s="73" t="s">
        <v>7907</v>
      </c>
      <c r="Z8" s="100" t="str">
        <f t="shared" si="0"/>
        <v>x</v>
      </c>
      <c r="AA8" s="100" t="str">
        <f t="shared" si="1"/>
        <v>x</v>
      </c>
      <c r="AB8" s="100"/>
      <c r="AC8" s="50" t="str">
        <f>IF(AC7&lt;'Print Variations'!$F$5,AC7+1,IF(AC7='Print Variations'!$F$5,IF('Print Variations'!$F$7=0,IF('Print Variations'!$D$5="$","",IF(IFERROR(MATCH(301,AC$2:AC7,0),0)&gt;0,"",301)),101),IF(AC7&gt;='Print Variations'!$F$7,IF(OR('Print Variations'!$D$5="$",'Print Variations'!$D$5=0),"",IF(IFERROR(MATCH(301,AC$2:AC7,0),0)&gt;0,"",301)),AC7+1)))</f>
        <v/>
      </c>
      <c r="AD8" s="105"/>
      <c r="AE8" s="105"/>
    </row>
    <row r="9" spans="2:358" ht="15.75">
      <c r="B9" s="17"/>
      <c r="D9" s="168" t="str">
        <f>UPPER('Enter Customer Info Here'!D4)</f>
        <v/>
      </c>
      <c r="E9" s="168"/>
      <c r="F9" s="168"/>
      <c r="G9" s="17"/>
      <c r="H9" s="162" t="str">
        <f>IF($U$23="Sales Order",CONCATENATE("Sales Rep: ",IF($U$23="Sales Order",UPPER('Enter Customer Info Here'!D13),"")),"")</f>
        <v/>
      </c>
      <c r="I9" s="162"/>
      <c r="J9" s="163"/>
      <c r="K9" s="169" t="str">
        <f>IF($U$23="Quote","30 Day Quote",IF($U$23="Sales Order","Order Date",IF($U$23="Select Here","","")))</f>
        <v>30 Day Quote</v>
      </c>
      <c r="L9" s="170"/>
      <c r="M9" s="21" t="s">
        <v>2364</v>
      </c>
      <c r="N9" s="22" t="str">
        <f>IF($U$23="Quote","Quote Total",IF($U$23="Sales Order","Order Total",IF($U$23="Select Here","","")))</f>
        <v>Quote Total</v>
      </c>
      <c r="O9" s="17"/>
      <c r="Q9" s="118"/>
      <c r="R9" s="119"/>
      <c r="S9" s="120"/>
      <c r="W9" s="73" t="s">
        <v>6176</v>
      </c>
      <c r="X9" s="73" t="s">
        <v>6322</v>
      </c>
      <c r="Z9" s="100" t="str">
        <f t="shared" si="0"/>
        <v>x</v>
      </c>
      <c r="AA9" s="100" t="str">
        <f t="shared" si="1"/>
        <v>x</v>
      </c>
      <c r="AB9" s="100"/>
      <c r="AC9" s="50" t="str">
        <f>IF(AC8&lt;'Print Variations'!$F$5,AC8+1,IF(AC8='Print Variations'!$F$5,IF('Print Variations'!$F$7=0,IF('Print Variations'!$D$5="$","",IF(IFERROR(MATCH(301,AC$2:AC8,0),0)&gt;0,"",301)),101),IF(AC8&gt;='Print Variations'!$F$7,IF(OR('Print Variations'!$D$5="$",'Print Variations'!$D$5=0),"",IF(IFERROR(MATCH(301,AC$2:AC8,0),0)&gt;0,"",301)),AC8+1)))</f>
        <v/>
      </c>
      <c r="AD9" s="105"/>
      <c r="AE9" s="105"/>
    </row>
    <row r="10" spans="2:358" ht="15.75">
      <c r="B10" s="17"/>
      <c r="D10" s="162" t="str">
        <f>CONCATENATE(IF('Enter Customer Info Here'!D6="","",CONCATENATE(UPPER('Enter Customer Info Here'!D6),", ")),IF('Enter Customer Info Here'!D7="","",CONCATENATE(UPPER('Enter Customer Info Here'!D7),", ")),IF('Enter Customer Info Here'!D8="","",CONCATENATE(UPPER('Enter Customer Info Here'!D8),", ")),IF('Enter Customer Info Here'!D9="","",CONCATENATE(UPPER('Enter Customer Info Here'!D9)," ")),IF('Enter Customer Info Here'!D10="","",UPPER('Enter Customer Info Here'!D10)))</f>
        <v/>
      </c>
      <c r="E10" s="162"/>
      <c r="F10" s="162"/>
      <c r="G10" s="162"/>
      <c r="H10" s="162" t="str">
        <f>IF($U$23="Sales Order",CONCATENATE("Customer Number: ",IF($U$23="Sales Order",UPPER('Enter Customer Info Here'!D14),"")),"")</f>
        <v/>
      </c>
      <c r="I10" s="162"/>
      <c r="J10" s="163"/>
      <c r="K10" s="159">
        <f ca="1">IF($U$23="Quote",TODAY()+30,IF($U$23="Sales Order",TODAY(),IF($U$23="Select Here","","")))</f>
        <v>46214</v>
      </c>
      <c r="L10" s="160"/>
      <c r="M10" s="92" t="str">
        <f>IF($U$23="Sales Order",'Enter Cabinet Order Here'!H5,"")</f>
        <v/>
      </c>
      <c r="N10" s="23">
        <f>SUM(N13:N92)</f>
        <v>0</v>
      </c>
      <c r="O10" s="17"/>
      <c r="Q10" s="118"/>
      <c r="R10" s="119"/>
      <c r="S10" s="120"/>
      <c r="W10" s="73" t="s">
        <v>800</v>
      </c>
      <c r="X10" s="73" t="s">
        <v>4133</v>
      </c>
      <c r="Z10" s="100" t="str">
        <f t="shared" si="0"/>
        <v>x</v>
      </c>
      <c r="AA10" s="100" t="str">
        <f t="shared" si="1"/>
        <v>x</v>
      </c>
      <c r="AB10" s="100"/>
      <c r="AC10" s="50" t="str">
        <f>IF(AC9&lt;'Print Variations'!$F$5,AC9+1,IF(AC9='Print Variations'!$F$5,IF('Print Variations'!$F$7=0,IF('Print Variations'!$D$5="$","",IF(IFERROR(MATCH(301,AC$2:AC9,0),0)&gt;0,"",301)),101),IF(AC9&gt;='Print Variations'!$F$7,IF(OR('Print Variations'!$D$5="$",'Print Variations'!$D$5=0),"",IF(IFERROR(MATCH(301,AC$2:AC9,0),0)&gt;0,"",301)),AC9+1)))</f>
        <v/>
      </c>
      <c r="AD10" s="105"/>
      <c r="AE10" s="105"/>
    </row>
    <row r="11" spans="2:358" ht="15.75">
      <c r="B11" s="17"/>
      <c r="D11" s="31" t="str">
        <f>CONCATENATE("Phone: ",'Enter Customer Info Here'!D11)</f>
        <v xml:space="preserve">Phone: </v>
      </c>
      <c r="E11" s="162" t="str">
        <f>CONCATENATE("Email: ",'Enter Customer Info Here'!D12)</f>
        <v xml:space="preserve">Email: </v>
      </c>
      <c r="F11" s="162"/>
      <c r="G11" s="162"/>
      <c r="H11" s="162" t="str">
        <f>IF($U$23="Sales Order",CONCATENATE("PO Number: ",IF($U$23="Sales Order",UPPER('Enter Customer Info Here'!D15),"")),"")</f>
        <v/>
      </c>
      <c r="I11" s="162"/>
      <c r="J11" s="162"/>
      <c r="K11" s="161" t="str">
        <f>IF($U$23="Sales Order","*Freight is included once minimum is met*","")</f>
        <v/>
      </c>
      <c r="L11" s="161"/>
      <c r="M11" s="161"/>
      <c r="N11" s="161"/>
      <c r="O11" s="17"/>
      <c r="Q11" s="118"/>
      <c r="R11" s="119"/>
      <c r="S11" s="120"/>
      <c r="W11" s="73" t="s">
        <v>368</v>
      </c>
      <c r="X11" s="73" t="s">
        <v>3049</v>
      </c>
      <c r="Z11" s="100" t="str">
        <f t="shared" si="0"/>
        <v>x</v>
      </c>
      <c r="AA11" s="100" t="str">
        <f t="shared" si="1"/>
        <v>x</v>
      </c>
      <c r="AB11" s="100"/>
      <c r="AC11" s="50" t="str">
        <f>IF(AC10&lt;'Print Variations'!$F$5,AC10+1,IF(AC10='Print Variations'!$F$5,IF('Print Variations'!$F$7=0,IF('Print Variations'!$D$5="$","",IF(IFERROR(MATCH(301,AC$2:AC10,0),0)&gt;0,"",301)),101),IF(AC10&gt;='Print Variations'!$F$7,IF(OR('Print Variations'!$D$5="$",'Print Variations'!$D$5=0),"",IF(IFERROR(MATCH(301,AC$2:AC10,0),0)&gt;0,"",301)),AC10+1)))</f>
        <v/>
      </c>
      <c r="AD11" s="105"/>
      <c r="AE11" s="105"/>
    </row>
    <row r="12" spans="2:358" ht="15.75">
      <c r="B12" s="17"/>
      <c r="D12" s="141" t="s">
        <v>14</v>
      </c>
      <c r="E12" s="158" t="s">
        <v>2331</v>
      </c>
      <c r="F12" s="158"/>
      <c r="G12" s="158"/>
      <c r="H12" s="158"/>
      <c r="I12" s="158"/>
      <c r="J12" s="158"/>
      <c r="K12" s="145" t="s">
        <v>4466</v>
      </c>
      <c r="L12" s="146" t="s">
        <v>5</v>
      </c>
      <c r="M12" s="145" t="s">
        <v>3</v>
      </c>
      <c r="N12" s="145" t="s">
        <v>4467</v>
      </c>
      <c r="O12" s="17"/>
      <c r="Q12" s="118"/>
      <c r="R12" s="119"/>
      <c r="S12" s="120"/>
      <c r="W12" s="73" t="s">
        <v>369</v>
      </c>
      <c r="X12" s="73" t="s">
        <v>2507</v>
      </c>
      <c r="Z12" s="100" t="str">
        <f t="shared" si="0"/>
        <v>x</v>
      </c>
      <c r="AA12" s="100" t="str">
        <f t="shared" si="1"/>
        <v>x</v>
      </c>
      <c r="AB12" s="100"/>
      <c r="AC12" s="50" t="str">
        <f>IF(AC11&lt;'Print Variations'!$F$5,AC11+1,IF(AC11='Print Variations'!$F$5,IF('Print Variations'!$F$7=0,IF('Print Variations'!$D$5="$","",IF(IFERROR(MATCH(301,AC$2:AC11,0),0)&gt;0,"",301)),101),IF(AC11&gt;='Print Variations'!$F$7,IF(OR('Print Variations'!$D$5="$",'Print Variations'!$D$5=0),"",IF(IFERROR(MATCH(301,AC$2:AC11,0),0)&gt;0,"",301)),AC11+1)))</f>
        <v/>
      </c>
      <c r="AD12" s="105"/>
      <c r="AE12" s="105"/>
    </row>
    <row r="13" spans="2:358" ht="15.95" customHeight="1">
      <c r="B13" s="17"/>
      <c r="C13" s="50" t="str">
        <f>IF(OR('Print Variations'!$F$5=0,'Print Variations'!$F$5=""),IF(OR('Print Variations'!$F$7=0,'Print Variations'!$F$7=""),IF('Print Variations'!$D$5="$","",301),IF('Print Variations'!$F$7=0,"",101)),1)</f>
        <v/>
      </c>
      <c r="D13" s="32" t="str">
        <f>IFERROR(IF(C13="","",IF(C13=301,"Sales Tax",VLOOKUP(C13,IF(C13&lt;=100,'Enter Cabinet Order Here'!$E:$G,'Enter Additional Product Here'!$E:$G),IF(C13&lt;=100,2,3),FALSE))),"")</f>
        <v/>
      </c>
      <c r="E13" s="157" t="str">
        <f>IFERROR(IF(IF(C13=301,"Sales Tax",VLOOKUP(D13,IF(C13&lt;=100,'Print Here'!$W:$X,'Enter Additional Product Here'!$G:$M),IF(C13&lt;=100,2,3),FALSE))=0,"",IF(C13=301,"Sales Tax",VLOOKUP(D13,IF(C13&lt;=100,'Print Here'!$W:$X,'Enter Additional Product Here'!$G:$M),IF(C13&lt;=100,2,3),FALSE))),"")</f>
        <v/>
      </c>
      <c r="F13" s="157"/>
      <c r="G13" s="157"/>
      <c r="H13" s="157"/>
      <c r="I13" s="157"/>
      <c r="J13" s="157"/>
      <c r="K13" s="133" t="str">
        <f>IFERROR(IF(C13="","",IF(C13=301,"1",VLOOKUP(C13,IF(C13&lt;=100,'Enter Cabinet Order Here'!$E:$G,'Enter Additional Product Here'!$E:$G),IF(C13&lt;=100,3,2),FALSE))),"")</f>
        <v/>
      </c>
      <c r="L13" s="134" t="str">
        <f>IFERROR(IF(C13=301,"",VLOOKUP(D13,IF(C13&lt;=100,'Enter Cabinet Order Here'!$X:$Y,'Enter Additional Product Here'!$G:$H),IF(C13&lt;=100,2,2),FALSE)),"")</f>
        <v/>
      </c>
      <c r="M13" s="134" t="str">
        <f>IFERROR(IF(C13="","",IF(C13=301,'Print Variations'!$D$5,VLOOKUP(C13,IF(C13&lt;=100,'Enter Cabinet Order Here'!$E:$K,'Enter Additional Product Here'!$E:$H),IF(C13&lt;=100,7,4),FALSE))),"")</f>
        <v/>
      </c>
      <c r="N13" s="134" t="str">
        <f>IFERROR(K13*M13,"")</f>
        <v/>
      </c>
      <c r="O13" s="17"/>
      <c r="Q13" s="118"/>
      <c r="R13" s="119"/>
      <c r="S13" s="120"/>
      <c r="W13" s="73" t="s">
        <v>5482</v>
      </c>
      <c r="X13" s="73" t="s">
        <v>5631</v>
      </c>
      <c r="Z13" s="100" t="str">
        <f t="shared" si="0"/>
        <v>x</v>
      </c>
      <c r="AA13" s="100" t="str">
        <f t="shared" si="1"/>
        <v>x</v>
      </c>
      <c r="AB13" s="100"/>
      <c r="AC13" s="50" t="str">
        <f>IF(AC12&lt;'Print Variations'!$F$5,AC12+1,IF(AC12='Print Variations'!$F$5,IF('Print Variations'!$F$7=0,IF('Print Variations'!$D$5="$","",IF(IFERROR(MATCH(301,AC$2:AC12,0),0)&gt;0,"",301)),101),IF(AC12&gt;='Print Variations'!$F$7,IF(OR('Print Variations'!$D$5="$",'Print Variations'!$D$5=0),"",IF(IFERROR(MATCH(301,AC$2:AC12,0),0)&gt;0,"",301)),AC12+1)))</f>
        <v/>
      </c>
      <c r="AD13" s="105"/>
      <c r="AE13" s="105"/>
    </row>
    <row r="14" spans="2:358" ht="15" customHeight="1">
      <c r="B14" s="17"/>
      <c r="C14" s="50" t="str">
        <f>IF(C13&lt;'Print Variations'!$F$5,C13+1,IF(C13='Print Variations'!$F$5,IF('Print Variations'!$F$7=0,IF('Print Variations'!$D$5="$","",301),101),IF(C13&gt;='Print Variations'!$F$7,IF(OR('Print Variations'!$D$5="$",'Print Variations'!$D$5=0),"",IF(C13=301,"",301)),C13+1)))</f>
        <v/>
      </c>
      <c r="D14" s="32" t="str">
        <f>IFERROR(IF(C14="","",IF(C14=301,"Sales Tax",VLOOKUP(C14,IF(C14&lt;=100,'Enter Cabinet Order Here'!$E:$G,'Enter Additional Product Here'!$E:$G),IF(C14&lt;=100,2,3),FALSE))),"")</f>
        <v/>
      </c>
      <c r="E14" s="157" t="str">
        <f>IFERROR(IF(IF(C14=301,"Sales Tax",VLOOKUP(D14,IF(C14&lt;=100,'Print Here'!$W:$X,'Enter Additional Product Here'!$G:$M),IF(C14&lt;=100,2,3),FALSE))=0,"",IF(C14=301,"Sales Tax",VLOOKUP(D14,IF(C14&lt;=100,'Print Here'!$W:$X,'Enter Additional Product Here'!$G:$M),IF(C14&lt;=100,2,3),FALSE))),"")</f>
        <v/>
      </c>
      <c r="F14" s="157"/>
      <c r="G14" s="157"/>
      <c r="H14" s="157"/>
      <c r="I14" s="157"/>
      <c r="J14" s="157"/>
      <c r="K14" s="133" t="str">
        <f>IFERROR(IF(C14="","",IF(C14=301,"1",VLOOKUP(C14,IF(C14&lt;=100,'Enter Cabinet Order Here'!$E:$G,'Enter Additional Product Here'!$E:$G),IF(C14&lt;=100,3,2),FALSE))),"")</f>
        <v/>
      </c>
      <c r="L14" s="134" t="str">
        <f>IFERROR(IF(C14=301,"",VLOOKUP(D14,IF(C14&lt;=100,'Enter Cabinet Order Here'!$X:$Y,'Enter Additional Product Here'!$G:$H),IF(C14&lt;=100,2,2),FALSE)),"")</f>
        <v/>
      </c>
      <c r="M14" s="134" t="str">
        <f>IFERROR(IF(C14="","",IF(C14=301,'Print Variations'!$D$5,VLOOKUP(C14,IF(C14&lt;=100,'Enter Cabinet Order Here'!$E:$K,'Enter Additional Product Here'!$E:$H),IF(C14&lt;=100,7,4),FALSE))),"")</f>
        <v/>
      </c>
      <c r="N14" s="134" t="str">
        <f t="shared" ref="N14:N77" si="2">IFERROR(M14*K14,"")</f>
        <v/>
      </c>
      <c r="O14" s="17"/>
      <c r="Q14" s="118"/>
      <c r="R14" s="119"/>
      <c r="S14" s="120"/>
      <c r="W14" s="73" t="s">
        <v>370</v>
      </c>
      <c r="X14" s="73" t="s">
        <v>3992</v>
      </c>
      <c r="Z14" s="100" t="str">
        <f t="shared" si="0"/>
        <v>x</v>
      </c>
      <c r="AA14" s="100" t="str">
        <f t="shared" si="1"/>
        <v>x</v>
      </c>
      <c r="AB14" s="100"/>
      <c r="AC14" s="50" t="str">
        <f>IF(AC13&lt;'Print Variations'!$F$5,AC13+1,IF(AC13='Print Variations'!$F$5,IF('Print Variations'!$F$7=0,IF('Print Variations'!$D$5="$","",IF(IFERROR(MATCH(301,AC$2:AC13,0),0)&gt;0,"",301)),101),IF(AC13&gt;='Print Variations'!$F$7,IF(OR('Print Variations'!$D$5="$",'Print Variations'!$D$5=0),"",IF(IFERROR(MATCH(301,AC$2:AC13,0),0)&gt;0,"",301)),AC13+1)))</f>
        <v/>
      </c>
      <c r="AD14" s="105"/>
      <c r="AE14" s="105"/>
    </row>
    <row r="15" spans="2:358" ht="15" customHeight="1">
      <c r="B15" s="17"/>
      <c r="C15" s="50" t="str">
        <f>IF(C14&lt;'Print Variations'!$F$5,C14+1,IF(C14='Print Variations'!$F$5,IF('Print Variations'!$F$7=0,IF('Print Variations'!$D$5="$","",IF(IFERROR(MATCH(301,C$13:C14,0),0)&gt;0,"",301)),101),IF(C14&gt;='Print Variations'!$F$7,IF(OR('Print Variations'!$D$5="$",'Print Variations'!$D$5=0),"",IF(IFERROR(MATCH(301,C$13:C14,0),0)&gt;0,"",301)),C14+1)))</f>
        <v/>
      </c>
      <c r="D15" s="32" t="str">
        <f>IFERROR(IF(C15="","",IF(C15=301,"Sales Tax",VLOOKUP(C15,IF(C15&lt;=100,'Enter Cabinet Order Here'!$E:$G,'Enter Additional Product Here'!$E:$G),IF(C15&lt;=100,2,3),FALSE))),"")</f>
        <v/>
      </c>
      <c r="E15" s="157" t="str">
        <f>IFERROR(IF(IF(C15=301,"Sales Tax",VLOOKUP(D15,IF(C15&lt;=100,'Print Here'!$W:$X,'Enter Additional Product Here'!$G:$M),IF(C15&lt;=100,2,3),FALSE))=0,"",IF(C15=301,"Sales Tax",VLOOKUP(D15,IF(C15&lt;=100,'Print Here'!$W:$X,'Enter Additional Product Here'!$G:$M),IF(C15&lt;=100,2,3),FALSE))),"")</f>
        <v/>
      </c>
      <c r="F15" s="157"/>
      <c r="G15" s="157"/>
      <c r="H15" s="157"/>
      <c r="I15" s="157"/>
      <c r="J15" s="157"/>
      <c r="K15" s="133" t="str">
        <f>IFERROR(IF(C15="","",IF(C15=301,"1",VLOOKUP(C15,IF(C15&lt;=100,'Enter Cabinet Order Here'!$E:$G,'Enter Additional Product Here'!$E:$G),IF(C15&lt;=100,3,2),FALSE))),"")</f>
        <v/>
      </c>
      <c r="L15" s="134" t="str">
        <f>IFERROR(IF(C15=301,"",VLOOKUP(D15,IF(C15&lt;=100,'Enter Cabinet Order Here'!$X:$Y,'Enter Additional Product Here'!$G:$H),IF(C15&lt;=100,2,2),FALSE)),"")</f>
        <v/>
      </c>
      <c r="M15" s="134" t="str">
        <f>IFERROR(IF(C15="","",IF(C15=301,'Print Variations'!$D$5,VLOOKUP(C15,IF(C15&lt;=100,'Enter Cabinet Order Here'!$E:$K,'Enter Additional Product Here'!$E:$H),IF(C15&lt;=100,7,4),FALSE))),"")</f>
        <v/>
      </c>
      <c r="N15" s="134" t="str">
        <f t="shared" si="2"/>
        <v/>
      </c>
      <c r="O15" s="17"/>
      <c r="Q15" s="118"/>
      <c r="R15" s="119"/>
      <c r="S15" s="120"/>
      <c r="W15" s="73" t="s">
        <v>4602</v>
      </c>
      <c r="X15" s="73" t="s">
        <v>4937</v>
      </c>
      <c r="Z15" s="100" t="str">
        <f t="shared" si="0"/>
        <v>x</v>
      </c>
      <c r="AA15" s="100" t="str">
        <f t="shared" si="1"/>
        <v>x</v>
      </c>
      <c r="AB15" s="100"/>
      <c r="AC15" s="50" t="str">
        <f>IF(AC14&lt;'Print Variations'!$F$5,AC14+1,IF(AC14='Print Variations'!$F$5,IF('Print Variations'!$F$7=0,IF('Print Variations'!$D$5="$","",IF(IFERROR(MATCH(301,AC$2:AC14,0),0)&gt;0,"",301)),101),IF(AC14&gt;='Print Variations'!$F$7,IF(OR('Print Variations'!$D$5="$",'Print Variations'!$D$5=0),"",IF(IFERROR(MATCH(301,AC$2:AC14,0),0)&gt;0,"",301)),AC14+1)))</f>
        <v/>
      </c>
      <c r="AD15" s="105"/>
      <c r="AE15" s="105"/>
    </row>
    <row r="16" spans="2:358" ht="15" customHeight="1">
      <c r="B16" s="17"/>
      <c r="C16" s="50" t="str">
        <f>IF(C15&lt;'Print Variations'!$F$5,C15+1,IF(C15='Print Variations'!$F$5,IF('Print Variations'!$F$7=0,IF('Print Variations'!$D$5="$","",IF(IFERROR(MATCH(301,C$13:C15,0),0)&gt;0,"",301)),101),IF(C15&gt;='Print Variations'!$F$7,IF(OR('Print Variations'!$D$5="$",'Print Variations'!$D$5=0),"",IF(IFERROR(MATCH(301,C$13:C15,0),0)&gt;0,"",301)),C15+1)))</f>
        <v/>
      </c>
      <c r="D16" s="32" t="str">
        <f>IFERROR(IF(C16="","",IF(C16=301,"Sales Tax",VLOOKUP(C16,IF(C16&lt;=100,'Enter Cabinet Order Here'!$E:$G,'Enter Additional Product Here'!$E:$G),IF(C16&lt;=100,2,3),FALSE))),"")</f>
        <v/>
      </c>
      <c r="E16" s="157" t="str">
        <f>IFERROR(IF(IF(C16=301,"Sales Tax",VLOOKUP(D16,IF(C16&lt;=100,'Print Here'!$W:$X,'Enter Additional Product Here'!$G:$M),IF(C16&lt;=100,2,3),FALSE))=0,"",IF(C16=301,"Sales Tax",VLOOKUP(D16,IF(C16&lt;=100,'Print Here'!$W:$X,'Enter Additional Product Here'!$G:$M),IF(C16&lt;=100,2,3),FALSE))),"")</f>
        <v/>
      </c>
      <c r="F16" s="157"/>
      <c r="G16" s="157"/>
      <c r="H16" s="157"/>
      <c r="I16" s="157"/>
      <c r="J16" s="157"/>
      <c r="K16" s="133" t="str">
        <f>IFERROR(IF(C16="","",IF(C16=301,"1",VLOOKUP(C16,IF(C16&lt;=100,'Enter Cabinet Order Here'!$E:$G,'Enter Additional Product Here'!$E:$G),IF(C16&lt;=100,3,2),FALSE))),"")</f>
        <v/>
      </c>
      <c r="L16" s="134" t="str">
        <f>IFERROR(IF(C16=301,"",VLOOKUP(D16,IF(C16&lt;=100,'Enter Cabinet Order Here'!$X:$Y,'Enter Additional Product Here'!$G:$H),IF(C16&lt;=100,2,2),FALSE)),"")</f>
        <v/>
      </c>
      <c r="M16" s="134" t="str">
        <f>IFERROR(IF(C16="","",IF(C16=301,'Print Variations'!$D$5,VLOOKUP(C16,IF(C16&lt;=100,'Enter Cabinet Order Here'!$E:$K,'Enter Additional Product Here'!$E:$H),IF(C16&lt;=100,7,4),FALSE))),"")</f>
        <v/>
      </c>
      <c r="N16" s="134" t="str">
        <f t="shared" si="2"/>
        <v/>
      </c>
      <c r="O16" s="17"/>
      <c r="Q16" s="118"/>
      <c r="R16" s="119"/>
      <c r="S16" s="120"/>
      <c r="W16" s="73" t="s">
        <v>804</v>
      </c>
      <c r="X16" s="73" t="s">
        <v>4134</v>
      </c>
      <c r="Z16" s="100" t="str">
        <f t="shared" si="0"/>
        <v>x</v>
      </c>
      <c r="AA16" s="100" t="str">
        <f t="shared" si="1"/>
        <v>x</v>
      </c>
      <c r="AB16" s="100"/>
      <c r="AC16" s="50" t="str">
        <f>IF(AC15&lt;'Print Variations'!$F$5,AC15+1,IF(AC15='Print Variations'!$F$5,IF('Print Variations'!$F$7=0,IF('Print Variations'!$D$5="$","",IF(IFERROR(MATCH(301,AC$2:AC15,0),0)&gt;0,"",301)),101),IF(AC15&gt;='Print Variations'!$F$7,IF(OR('Print Variations'!$D$5="$",'Print Variations'!$D$5=0),"",IF(IFERROR(MATCH(301,AC$2:AC15,0),0)&gt;0,"",301)),AC15+1)))</f>
        <v/>
      </c>
      <c r="AD16" s="105"/>
      <c r="AE16" s="105"/>
    </row>
    <row r="17" spans="2:31" ht="15" customHeight="1">
      <c r="B17" s="17"/>
      <c r="C17" s="50" t="str">
        <f>IF(C16&lt;'Print Variations'!$F$5,C16+1,IF(C16='Print Variations'!$F$5,IF('Print Variations'!$F$7=0,IF('Print Variations'!$D$5="$","",IF(IFERROR(MATCH(301,C$13:C16,0),0)&gt;0,"",301)),101),IF(C16&gt;='Print Variations'!$F$7,IF(OR('Print Variations'!$D$5="$",'Print Variations'!$D$5=0),"",IF(IFERROR(MATCH(301,C$13:C16,0),0)&gt;0,"",301)),C16+1)))</f>
        <v/>
      </c>
      <c r="D17" s="32" t="str">
        <f>IFERROR(IF(C17="","",IF(C17=301,"Sales Tax",VLOOKUP(C17,IF(C17&lt;=100,'Enter Cabinet Order Here'!$E:$G,'Enter Additional Product Here'!$E:$G),IF(C17&lt;=100,2,3),FALSE))),"")</f>
        <v/>
      </c>
      <c r="E17" s="157" t="str">
        <f>IFERROR(IF(IF(C17=301,"Sales Tax",VLOOKUP(D17,IF(C17&lt;=100,'Print Here'!$W:$X,'Enter Additional Product Here'!$G:$M),IF(C17&lt;=100,2,3),FALSE))=0,"",IF(C17=301,"Sales Tax",VLOOKUP(D17,IF(C17&lt;=100,'Print Here'!$W:$X,'Enter Additional Product Here'!$G:$M),IF(C17&lt;=100,2,3),FALSE))),"")</f>
        <v/>
      </c>
      <c r="F17" s="157"/>
      <c r="G17" s="157"/>
      <c r="H17" s="157"/>
      <c r="I17" s="157"/>
      <c r="J17" s="157"/>
      <c r="K17" s="133" t="str">
        <f>IFERROR(IF(C17="","",IF(C17=301,"1",VLOOKUP(C17,IF(C17&lt;=100,'Enter Cabinet Order Here'!$E:$G,'Enter Additional Product Here'!$E:$G),IF(C17&lt;=100,3,2),FALSE))),"")</f>
        <v/>
      </c>
      <c r="L17" s="134" t="str">
        <f>IFERROR(IF(C17=301,"",VLOOKUP(D17,IF(C17&lt;=100,'Enter Cabinet Order Here'!$X:$Y,'Enter Additional Product Here'!$G:$H),IF(C17&lt;=100,2,2),FALSE)),"")</f>
        <v/>
      </c>
      <c r="M17" s="134" t="str">
        <f>IFERROR(IF(C17="","",IF(C17=301,'Print Variations'!$D$5,VLOOKUP(C17,IF(C17&lt;=100,'Enter Cabinet Order Here'!$E:$K,'Enter Additional Product Here'!$E:$H),IF(C17&lt;=100,7,4),FALSE))),"")</f>
        <v/>
      </c>
      <c r="N17" s="134" t="str">
        <f t="shared" si="2"/>
        <v/>
      </c>
      <c r="O17" s="17"/>
      <c r="Q17" s="118"/>
      <c r="R17" s="119"/>
      <c r="S17" s="120"/>
      <c r="U17" s="66" t="s">
        <v>5416</v>
      </c>
      <c r="W17" s="73" t="s">
        <v>805</v>
      </c>
      <c r="X17" s="73" t="s">
        <v>3192</v>
      </c>
      <c r="Z17" s="100" t="str">
        <f t="shared" si="0"/>
        <v>x</v>
      </c>
      <c r="AA17" s="100" t="str">
        <f t="shared" si="1"/>
        <v>x</v>
      </c>
      <c r="AB17" s="100"/>
      <c r="AC17" s="50" t="str">
        <f>IF(AC16&lt;'Print Variations'!$F$5,AC16+1,IF(AC16='Print Variations'!$F$5,IF('Print Variations'!$F$7=0,IF('Print Variations'!$D$5="$","",IF(IFERROR(MATCH(301,AC$2:AC16,0),0)&gt;0,"",301)),101),IF(AC16&gt;='Print Variations'!$F$7,IF(OR('Print Variations'!$D$5="$",'Print Variations'!$D$5=0),"",IF(IFERROR(MATCH(301,AC$2:AC16,0),0)&gt;0,"",301)),AC16+1)))</f>
        <v/>
      </c>
      <c r="AD17" s="105"/>
      <c r="AE17" s="105"/>
    </row>
    <row r="18" spans="2:31" ht="15" customHeight="1">
      <c r="B18" s="17"/>
      <c r="C18" s="50" t="str">
        <f>IF(C17&lt;'Print Variations'!$F$5,C17+1,IF(C17='Print Variations'!$F$5,IF('Print Variations'!$F$7=0,IF('Print Variations'!$D$5="$","",IF(IFERROR(MATCH(301,C$13:C17,0),0)&gt;0,"",301)),101),IF(C17&gt;='Print Variations'!$F$7,IF(OR('Print Variations'!$D$5="$",'Print Variations'!$D$5=0),"",IF(IFERROR(MATCH(301,C$13:C17,0),0)&gt;0,"",301)),C17+1)))</f>
        <v/>
      </c>
      <c r="D18" s="32" t="str">
        <f>IFERROR(IF(C18="","",IF(C18=301,"Sales Tax",VLOOKUP(C18,IF(C18&lt;=100,'Enter Cabinet Order Here'!$E:$G,'Enter Additional Product Here'!$E:$G),IF(C18&lt;=100,2,3),FALSE))),"")</f>
        <v/>
      </c>
      <c r="E18" s="157" t="str">
        <f>IFERROR(IF(IF(C18=301,"Sales Tax",VLOOKUP(D18,IF(C18&lt;=100,'Print Here'!$W:$X,'Enter Additional Product Here'!$G:$M),IF(C18&lt;=100,2,3),FALSE))=0,"",IF(C18=301,"Sales Tax",VLOOKUP(D18,IF(C18&lt;=100,'Print Here'!$W:$X,'Enter Additional Product Here'!$G:$M),IF(C18&lt;=100,2,3),FALSE))),"")</f>
        <v/>
      </c>
      <c r="F18" s="157"/>
      <c r="G18" s="157"/>
      <c r="H18" s="157"/>
      <c r="I18" s="157"/>
      <c r="J18" s="157"/>
      <c r="K18" s="133" t="str">
        <f>IFERROR(IF(C18="","",IF(C18=301,"1",VLOOKUP(C18,IF(C18&lt;=100,'Enter Cabinet Order Here'!$E:$G,'Enter Additional Product Here'!$E:$G),IF(C18&lt;=100,3,2),FALSE))),"")</f>
        <v/>
      </c>
      <c r="L18" s="134" t="str">
        <f>IFERROR(IF(C18=301,"",VLOOKUP(D18,IF(C18&lt;=100,'Enter Cabinet Order Here'!$X:$Y,'Enter Additional Product Here'!$G:$H),IF(C18&lt;=100,2,2),FALSE)),"")</f>
        <v/>
      </c>
      <c r="M18" s="134" t="str">
        <f>IFERROR(IF(C18="","",IF(C18=301,'Print Variations'!$D$5,VLOOKUP(C18,IF(C18&lt;=100,'Enter Cabinet Order Here'!$E:$K,'Enter Additional Product Here'!$E:$H),IF(C18&lt;=100,7,4),FALSE))),"")</f>
        <v/>
      </c>
      <c r="N18" s="134" t="str">
        <f t="shared" si="2"/>
        <v/>
      </c>
      <c r="O18" s="17"/>
      <c r="Q18" s="118"/>
      <c r="R18" s="119"/>
      <c r="S18" s="120"/>
      <c r="U18" s="126">
        <f>'Print Variations'!F5+'Print Variations'!F7+IF('Print Variations'!D5="$",0,1)+12</f>
        <v>12</v>
      </c>
      <c r="W18" s="73" t="s">
        <v>806</v>
      </c>
      <c r="X18" s="73" t="s">
        <v>2650</v>
      </c>
      <c r="Z18" s="100" t="str">
        <f t="shared" si="0"/>
        <v>x</v>
      </c>
      <c r="AA18" s="100" t="str">
        <f t="shared" si="1"/>
        <v>x</v>
      </c>
      <c r="AB18" s="100"/>
      <c r="AC18" s="50" t="str">
        <f>IF(AC17&lt;'Print Variations'!$F$5,AC17+1,IF(AC17='Print Variations'!$F$5,IF('Print Variations'!$F$7=0,IF('Print Variations'!$D$5="$","",IF(IFERROR(MATCH(301,AC$2:AC17,0),0)&gt;0,"",301)),101),IF(AC17&gt;='Print Variations'!$F$7,IF(OR('Print Variations'!$D$5="$",'Print Variations'!$D$5=0),"",IF(IFERROR(MATCH(301,AC$2:AC17,0),0)&gt;0,"",301)),AC17+1)))</f>
        <v/>
      </c>
      <c r="AD18" s="105"/>
      <c r="AE18" s="105"/>
    </row>
    <row r="19" spans="2:31" ht="15" customHeight="1">
      <c r="B19" s="17"/>
      <c r="C19" s="50" t="str">
        <f>IF(C18&lt;'Print Variations'!$F$5,C18+1,IF(C18='Print Variations'!$F$5,IF('Print Variations'!$F$7=0,IF('Print Variations'!$D$5="$","",IF(IFERROR(MATCH(301,C$13:C18,0),0)&gt;0,"",301)),101),IF(C18&gt;='Print Variations'!$F$7,IF(OR('Print Variations'!$D$5="$",'Print Variations'!$D$5=0),"",IF(IFERROR(MATCH(301,C$13:C18,0),0)&gt;0,"",301)),C18+1)))</f>
        <v/>
      </c>
      <c r="D19" s="32" t="str">
        <f>IFERROR(IF(C19="","",IF(C19=301,"Sales Tax",VLOOKUP(C19,IF(C19&lt;=100,'Enter Cabinet Order Here'!$E:$G,'Enter Additional Product Here'!$E:$G),IF(C19&lt;=100,2,3),FALSE))),"")</f>
        <v/>
      </c>
      <c r="E19" s="157" t="str">
        <f>IFERROR(IF(IF(C19=301,"Sales Tax",VLOOKUP(D19,IF(C19&lt;=100,'Print Here'!$W:$X,'Enter Additional Product Here'!$G:$M),IF(C19&lt;=100,2,3),FALSE))=0,"",IF(C19=301,"Sales Tax",VLOOKUP(D19,IF(C19&lt;=100,'Print Here'!$W:$X,'Enter Additional Product Here'!$G:$M),IF(C19&lt;=100,2,3),FALSE))),"")</f>
        <v/>
      </c>
      <c r="F19" s="157"/>
      <c r="G19" s="157"/>
      <c r="H19" s="157"/>
      <c r="I19" s="157"/>
      <c r="J19" s="157"/>
      <c r="K19" s="133" t="str">
        <f>IFERROR(IF(C19="","",IF(C19=301,"1",VLOOKUP(C19,IF(C19&lt;=100,'Enter Cabinet Order Here'!$E:$G,'Enter Additional Product Here'!$E:$G),IF(C19&lt;=100,3,2),FALSE))),"")</f>
        <v/>
      </c>
      <c r="L19" s="134" t="str">
        <f>IFERROR(IF(C19=301,"",VLOOKUP(D19,IF(C19&lt;=100,'Enter Cabinet Order Here'!$X:$Y,'Enter Additional Product Here'!$G:$H),IF(C19&lt;=100,2,2),FALSE)),"")</f>
        <v/>
      </c>
      <c r="M19" s="134" t="str">
        <f>IFERROR(IF(C19="","",IF(C19=301,'Print Variations'!$D$5,VLOOKUP(C19,IF(C19&lt;=100,'Enter Cabinet Order Here'!$E:$K,'Enter Additional Product Here'!$E:$H),IF(C19&lt;=100,7,4),FALSE))),"")</f>
        <v/>
      </c>
      <c r="N19" s="134" t="str">
        <f t="shared" si="2"/>
        <v/>
      </c>
      <c r="O19" s="17"/>
      <c r="Q19" s="118"/>
      <c r="R19" s="119"/>
      <c r="S19" s="120"/>
      <c r="U19" s="125" t="str" cm="1">
        <f t="array" ref="U19">"'Print Here'!" &amp; ADDRESS(3,COLUMN(D:D),1) &amp; ":" &amp; "'Print Here'!" &amp; ADDRESS(COUNT('Print Here'!$K$13:$K$215)+12,COLUMN(N:N),1)</f>
        <v>'Print Here'!$D$3:'Print Here'!$N$12</v>
      </c>
      <c r="W19" s="73" t="s">
        <v>7466</v>
      </c>
      <c r="X19" s="73" t="s">
        <v>7908</v>
      </c>
      <c r="Z19" s="100" t="str">
        <f t="shared" si="0"/>
        <v>x</v>
      </c>
      <c r="AA19" s="100" t="str">
        <f t="shared" si="1"/>
        <v>x</v>
      </c>
      <c r="AB19" s="100"/>
      <c r="AC19" s="50" t="str">
        <f>IF(AC18&lt;'Print Variations'!$F$5,AC18+1,IF(AC18='Print Variations'!$F$5,IF('Print Variations'!$F$7=0,IF('Print Variations'!$D$5="$","",IF(IFERROR(MATCH(301,AC$2:AC18,0),0)&gt;0,"",301)),101),IF(AC18&gt;='Print Variations'!$F$7,IF(OR('Print Variations'!$D$5="$",'Print Variations'!$D$5=0),"",IF(IFERROR(MATCH(301,AC$2:AC18,0),0)&gt;0,"",301)),AC18+1)))</f>
        <v/>
      </c>
      <c r="AD19" s="105"/>
      <c r="AE19" s="105"/>
    </row>
    <row r="20" spans="2:31" ht="15" customHeight="1">
      <c r="B20" s="17"/>
      <c r="C20" s="50" t="str">
        <f>IF(C19&lt;'Print Variations'!$F$5,C19+1,IF(C19='Print Variations'!$F$5,IF('Print Variations'!$F$7=0,IF('Print Variations'!$D$5="$","",IF(IFERROR(MATCH(301,C$13:C19,0),0)&gt;0,"",301)),101),IF(C19&gt;='Print Variations'!$F$7,IF(OR('Print Variations'!$D$5="$",'Print Variations'!$D$5=0),"",IF(IFERROR(MATCH(301,C$13:C19,0),0)&gt;0,"",301)),C19+1)))</f>
        <v/>
      </c>
      <c r="D20" s="32" t="str">
        <f>IFERROR(IF(C20="","",IF(C20=301,"Sales Tax",VLOOKUP(C20,IF(C20&lt;=100,'Enter Cabinet Order Here'!$E:$G,'Enter Additional Product Here'!$E:$G),IF(C20&lt;=100,2,3),FALSE))),"")</f>
        <v/>
      </c>
      <c r="E20" s="157" t="str">
        <f>IFERROR(IF(IF(C20=301,"Sales Tax",VLOOKUP(D20,IF(C20&lt;=100,'Print Here'!$W:$X,'Enter Additional Product Here'!$G:$M),IF(C20&lt;=100,2,3),FALSE))=0,"",IF(C20=301,"Sales Tax",VLOOKUP(D20,IF(C20&lt;=100,'Print Here'!$W:$X,'Enter Additional Product Here'!$G:$M),IF(C20&lt;=100,2,3),FALSE))),"")</f>
        <v/>
      </c>
      <c r="F20" s="157"/>
      <c r="G20" s="157"/>
      <c r="H20" s="157"/>
      <c r="I20" s="157"/>
      <c r="J20" s="157"/>
      <c r="K20" s="133" t="str">
        <f>IFERROR(IF(C20="","",IF(C20=301,"1",VLOOKUP(C20,IF(C20&lt;=100,'Enter Cabinet Order Here'!$E:$G,'Enter Additional Product Here'!$E:$G),IF(C20&lt;=100,3,2),FALSE))),"")</f>
        <v/>
      </c>
      <c r="L20" s="134" t="str">
        <f>IFERROR(IF(C20=301,"",VLOOKUP(D20,IF(C20&lt;=100,'Enter Cabinet Order Here'!$X:$Y,'Enter Additional Product Here'!$G:$H),IF(C20&lt;=100,2,2),FALSE)),"")</f>
        <v/>
      </c>
      <c r="M20" s="134" t="str">
        <f>IFERROR(IF(C20="","",IF(C20=301,'Print Variations'!$D$5,VLOOKUP(C20,IF(C20&lt;=100,'Enter Cabinet Order Here'!$E:$K,'Enter Additional Product Here'!$E:$H),IF(C20&lt;=100,7,4),FALSE))),"")</f>
        <v/>
      </c>
      <c r="N20" s="134" t="str">
        <f t="shared" si="2"/>
        <v/>
      </c>
      <c r="O20" s="17"/>
      <c r="Q20" s="118"/>
      <c r="R20" s="119"/>
      <c r="S20" s="120"/>
      <c r="U20" s="66" t="s">
        <v>4484</v>
      </c>
      <c r="W20" s="73" t="s">
        <v>5722</v>
      </c>
      <c r="X20" s="73" t="s">
        <v>5966</v>
      </c>
      <c r="Z20" s="100" t="str">
        <f t="shared" si="0"/>
        <v>x</v>
      </c>
      <c r="AA20" s="100" t="str">
        <f t="shared" si="1"/>
        <v>x</v>
      </c>
      <c r="AB20" s="100"/>
      <c r="AC20" s="50" t="str">
        <f>IF(AC19&lt;'Print Variations'!$F$5,AC19+1,IF(AC19='Print Variations'!$F$5,IF('Print Variations'!$F$7=0,IF('Print Variations'!$D$5="$","",IF(IFERROR(MATCH(301,AC$2:AC19,0),0)&gt;0,"",301)),101),IF(AC19&gt;='Print Variations'!$F$7,IF(OR('Print Variations'!$D$5="$",'Print Variations'!$D$5=0),"",IF(IFERROR(MATCH(301,AC$2:AC19,0),0)&gt;0,"",301)),AC19+1)))</f>
        <v/>
      </c>
      <c r="AD20" s="105"/>
      <c r="AE20" s="105"/>
    </row>
    <row r="21" spans="2:31" ht="15.95" customHeight="1">
      <c r="B21" s="17"/>
      <c r="C21" s="50" t="str">
        <f>IF(C20&lt;'Print Variations'!$F$5,C20+1,IF(C20='Print Variations'!$F$5,IF('Print Variations'!$F$7=0,IF('Print Variations'!$D$5="$","",IF(IFERROR(MATCH(301,C$13:C20,0),0)&gt;0,"",301)),101),IF(C20&gt;='Print Variations'!$F$7,IF(OR('Print Variations'!$D$5="$",'Print Variations'!$D$5=0),"",IF(IFERROR(MATCH(301,C$13:C20,0),0)&gt;0,"",301)),C20+1)))</f>
        <v/>
      </c>
      <c r="D21" s="32" t="str">
        <f>IFERROR(IF(C21="","",IF(C21=301,"Sales Tax",VLOOKUP(C21,IF(C21&lt;=100,'Enter Cabinet Order Here'!$E:$G,'Enter Additional Product Here'!$E:$G),IF(C21&lt;=100,2,3),FALSE))),"")</f>
        <v/>
      </c>
      <c r="E21" s="157" t="str">
        <f>IFERROR(IF(IF(C21=301,"Sales Tax",VLOOKUP(D21,IF(C21&lt;=100,'Print Here'!$W:$X,'Enter Additional Product Here'!$G:$M),IF(C21&lt;=100,2,3),FALSE))=0,"",IF(C21=301,"Sales Tax",VLOOKUP(D21,IF(C21&lt;=100,'Print Here'!$W:$X,'Enter Additional Product Here'!$G:$M),IF(C21&lt;=100,2,3),FALSE))),"")</f>
        <v/>
      </c>
      <c r="F21" s="157"/>
      <c r="G21" s="157"/>
      <c r="H21" s="157"/>
      <c r="I21" s="157"/>
      <c r="J21" s="157"/>
      <c r="K21" s="133" t="str">
        <f>IFERROR(IF(C21="","",IF(C21=301,"1",VLOOKUP(C21,IF(C21&lt;=100,'Enter Cabinet Order Here'!$E:$G,'Enter Additional Product Here'!$E:$G),IF(C21&lt;=100,3,2),FALSE))),"")</f>
        <v/>
      </c>
      <c r="L21" s="134" t="str">
        <f>IFERROR(IF(C21=301,"",VLOOKUP(D21,IF(C21&lt;=100,'Enter Cabinet Order Here'!$X:$Y,'Enter Additional Product Here'!$G:$H),IF(C21&lt;=100,2,2),FALSE)),"")</f>
        <v/>
      </c>
      <c r="M21" s="134" t="str">
        <f>IFERROR(IF(C21="","",IF(C21=301,'Print Variations'!$D$5,VLOOKUP(C21,IF(C21&lt;=100,'Enter Cabinet Order Here'!$E:$K,'Enter Additional Product Here'!$E:$H),IF(C21&lt;=100,7,4),FALSE))),"")</f>
        <v/>
      </c>
      <c r="N21" s="134" t="str">
        <f t="shared" si="2"/>
        <v/>
      </c>
      <c r="O21" s="17"/>
      <c r="Q21" s="118"/>
      <c r="R21" s="119"/>
      <c r="S21" s="120"/>
      <c r="U21" s="126" t="s">
        <v>2362</v>
      </c>
      <c r="W21" s="73" t="s">
        <v>7465</v>
      </c>
      <c r="X21" s="73" t="s">
        <v>7909</v>
      </c>
      <c r="Z21" s="100" t="str">
        <f t="shared" si="0"/>
        <v>x</v>
      </c>
      <c r="AA21" s="100" t="str">
        <f t="shared" si="1"/>
        <v>x</v>
      </c>
      <c r="AB21" s="100"/>
      <c r="AC21" s="50" t="str">
        <f>IF(AC20&lt;'Print Variations'!$F$5,AC20+1,IF(AC20='Print Variations'!$F$5,IF('Print Variations'!$F$7=0,IF('Print Variations'!$D$5="$","",IF(IFERROR(MATCH(301,AC$2:AC20,0),0)&gt;0,"",301)),101),IF(AC20&gt;='Print Variations'!$F$7,IF(OR('Print Variations'!$D$5="$",'Print Variations'!$D$5=0),"",IF(IFERROR(MATCH(301,AC$2:AC20,0),0)&gt;0,"",301)),AC20+1)))</f>
        <v/>
      </c>
      <c r="AD21" s="105"/>
      <c r="AE21" s="105"/>
    </row>
    <row r="22" spans="2:31" ht="15.95" customHeight="1">
      <c r="B22" s="17"/>
      <c r="C22" s="50" t="str">
        <f>IF(C21&lt;'Print Variations'!$F$5,C21+1,IF(C21='Print Variations'!$F$5,IF('Print Variations'!$F$7=0,IF('Print Variations'!$D$5="$","",IF(IFERROR(MATCH(301,C$13:C21,0),0)&gt;0,"",301)),101),IF(C21&gt;='Print Variations'!$F$7,IF(OR('Print Variations'!$D$5="$",'Print Variations'!$D$5=0),"",IF(IFERROR(MATCH(301,C$13:C21,0),0)&gt;0,"",301)),C21+1)))</f>
        <v/>
      </c>
      <c r="D22" s="32" t="str">
        <f>IFERROR(IF(C22="","",IF(C22=301,"Sales Tax",VLOOKUP(C22,IF(C22&lt;=100,'Enter Cabinet Order Here'!$E:$G,'Enter Additional Product Here'!$E:$G),IF(C22&lt;=100,2,3),FALSE))),"")</f>
        <v/>
      </c>
      <c r="E22" s="157" t="str">
        <f>IFERROR(IF(IF(C22=301,"Sales Tax",VLOOKUP(D22,IF(C22&lt;=100,'Print Here'!$W:$X,'Enter Additional Product Here'!$G:$M),IF(C22&lt;=100,2,3),FALSE))=0,"",IF(C22=301,"Sales Tax",VLOOKUP(D22,IF(C22&lt;=100,'Print Here'!$W:$X,'Enter Additional Product Here'!$G:$M),IF(C22&lt;=100,2,3),FALSE))),"")</f>
        <v/>
      </c>
      <c r="F22" s="157"/>
      <c r="G22" s="157"/>
      <c r="H22" s="157"/>
      <c r="I22" s="157"/>
      <c r="J22" s="157"/>
      <c r="K22" s="133" t="str">
        <f>IFERROR(IF(C22="","",IF(C22=301,"1",VLOOKUP(C22,IF(C22&lt;=100,'Enter Cabinet Order Here'!$E:$G,'Enter Additional Product Here'!$E:$G),IF(C22&lt;=100,3,2),FALSE))),"")</f>
        <v/>
      </c>
      <c r="L22" s="134" t="str">
        <f>IFERROR(IF(C22=301,"",VLOOKUP(D22,IF(C22&lt;=100,'Enter Cabinet Order Here'!$X:$Y,'Enter Additional Product Here'!$G:$H),IF(C22&lt;=100,2,2),FALSE)),"")</f>
        <v/>
      </c>
      <c r="M22" s="134" t="str">
        <f>IFERROR(IF(C22="","",IF(C22=301,'Print Variations'!$D$5,VLOOKUP(C22,IF(C22&lt;=100,'Enter Cabinet Order Here'!$E:$K,'Enter Additional Product Here'!$E:$H),IF(C22&lt;=100,7,4),FALSE))),"")</f>
        <v/>
      </c>
      <c r="N22" s="134" t="str">
        <f t="shared" si="2"/>
        <v/>
      </c>
      <c r="O22" s="17"/>
      <c r="Q22" s="118"/>
      <c r="R22" s="119"/>
      <c r="S22" s="120"/>
      <c r="U22" s="60" t="s">
        <v>2363</v>
      </c>
      <c r="W22" s="73" t="s">
        <v>4603</v>
      </c>
      <c r="X22" s="73" t="s">
        <v>4938</v>
      </c>
      <c r="Z22" s="100" t="str">
        <f t="shared" si="0"/>
        <v>x</v>
      </c>
      <c r="AA22" s="100" t="str">
        <f t="shared" si="1"/>
        <v>x</v>
      </c>
      <c r="AB22" s="100"/>
      <c r="AC22" s="50" t="str">
        <f>IF(AC21&lt;'Print Variations'!$F$5,AC21+1,IF(AC21='Print Variations'!$F$5,IF('Print Variations'!$F$7=0,IF('Print Variations'!$D$5="$","",IF(IFERROR(MATCH(301,AC$2:AC21,0),0)&gt;0,"",301)),101),IF(AC21&gt;='Print Variations'!$F$7,IF(OR('Print Variations'!$D$5="$",'Print Variations'!$D$5=0),"",IF(IFERROR(MATCH(301,AC$2:AC21,0),0)&gt;0,"",301)),AC21+1)))</f>
        <v/>
      </c>
      <c r="AD22" s="105"/>
      <c r="AE22" s="105"/>
    </row>
    <row r="23" spans="2:31" ht="15.95" customHeight="1">
      <c r="B23" s="17"/>
      <c r="C23" s="50" t="str">
        <f>IF(C22&lt;'Print Variations'!$F$5,C22+1,IF(C22='Print Variations'!$F$5,IF('Print Variations'!$F$7=0,IF('Print Variations'!$D$5="$","",IF(IFERROR(MATCH(301,C$13:C22,0),0)&gt;0,"",301)),101),IF(C22&gt;='Print Variations'!$F$7,IF(OR('Print Variations'!$D$5="$",'Print Variations'!$D$5=0),"",IF(IFERROR(MATCH(301,C$13:C22,0),0)&gt;0,"",301)),C22+1)))</f>
        <v/>
      </c>
      <c r="D23" s="32" t="str">
        <f>IFERROR(IF(C23="","",IF(C23=301,"Sales Tax",VLOOKUP(C23,IF(C23&lt;=100,'Enter Cabinet Order Here'!$E:$G,'Enter Additional Product Here'!$E:$G),IF(C23&lt;=100,2,3),FALSE))),"")</f>
        <v/>
      </c>
      <c r="E23" s="157" t="str">
        <f>IFERROR(IF(IF(C23=301,"Sales Tax",VLOOKUP(D23,IF(C23&lt;=100,'Print Here'!$W:$X,'Enter Additional Product Here'!$G:$M),IF(C23&lt;=100,2,3),FALSE))=0,"",IF(C23=301,"Sales Tax",VLOOKUP(D23,IF(C23&lt;=100,'Print Here'!$W:$X,'Enter Additional Product Here'!$G:$M),IF(C23&lt;=100,2,3),FALSE))),"")</f>
        <v/>
      </c>
      <c r="F23" s="157"/>
      <c r="G23" s="157"/>
      <c r="H23" s="157"/>
      <c r="I23" s="157"/>
      <c r="J23" s="157"/>
      <c r="K23" s="133" t="str">
        <f>IFERROR(IF(C23="","",IF(C23=301,"1",VLOOKUP(C23,IF(C23&lt;=100,'Enter Cabinet Order Here'!$E:$G,'Enter Additional Product Here'!$E:$G),IF(C23&lt;=100,3,2),FALSE))),"")</f>
        <v/>
      </c>
      <c r="L23" s="134" t="str">
        <f>IFERROR(IF(C23=301,"",VLOOKUP(D23,IF(C23&lt;=100,'Enter Cabinet Order Here'!$X:$Y,'Enter Additional Product Here'!$G:$H),IF(C23&lt;=100,2,2),FALSE)),"")</f>
        <v/>
      </c>
      <c r="M23" s="134" t="str">
        <f>IFERROR(IF(C23="","",IF(C23=301,'Print Variations'!$D$5,VLOOKUP(C23,IF(C23&lt;=100,'Enter Cabinet Order Here'!$E:$K,'Enter Additional Product Here'!$E:$H),IF(C23&lt;=100,7,4),FALSE))),"")</f>
        <v/>
      </c>
      <c r="N23" s="134" t="str">
        <f t="shared" si="2"/>
        <v/>
      </c>
      <c r="O23" s="17"/>
      <c r="Q23" s="118"/>
      <c r="R23" s="119"/>
      <c r="S23" s="120"/>
      <c r="U23" s="127" t="s">
        <v>2362</v>
      </c>
      <c r="W23" s="73" t="s">
        <v>7464</v>
      </c>
      <c r="X23" s="73" t="s">
        <v>7910</v>
      </c>
      <c r="Z23" s="100" t="str">
        <f t="shared" si="0"/>
        <v>x</v>
      </c>
      <c r="AA23" s="100" t="str">
        <f t="shared" si="1"/>
        <v>x</v>
      </c>
      <c r="AB23" s="100"/>
      <c r="AC23" s="50" t="str">
        <f>IF(AC22&lt;'Print Variations'!$F$5,AC22+1,IF(AC22='Print Variations'!$F$5,IF('Print Variations'!$F$7=0,IF('Print Variations'!$D$5="$","",IF(IFERROR(MATCH(301,AC$2:AC22,0),0)&gt;0,"",301)),101),IF(AC22&gt;='Print Variations'!$F$7,IF(OR('Print Variations'!$D$5="$",'Print Variations'!$D$5=0),"",IF(IFERROR(MATCH(301,AC$2:AC22,0),0)&gt;0,"",301)),AC22+1)))</f>
        <v/>
      </c>
      <c r="AD23" s="105"/>
      <c r="AE23" s="105"/>
    </row>
    <row r="24" spans="2:31" ht="15.95" customHeight="1">
      <c r="B24" s="17"/>
      <c r="C24" s="50" t="str">
        <f>IF(C23&lt;'Print Variations'!$F$5,C23+1,IF(C23='Print Variations'!$F$5,IF('Print Variations'!$F$7=0,IF('Print Variations'!$D$5="$","",IF(IFERROR(MATCH(301,C$13:C23,0),0)&gt;0,"",301)),101),IF(C23&gt;='Print Variations'!$F$7,IF(OR('Print Variations'!$D$5="$",'Print Variations'!$D$5=0),"",IF(IFERROR(MATCH(301,C$13:C23,0),0)&gt;0,"",301)),C23+1)))</f>
        <v/>
      </c>
      <c r="D24" s="32" t="str">
        <f>IFERROR(IF(C24="","",IF(C24=301,"Sales Tax",VLOOKUP(C24,IF(C24&lt;=100,'Enter Cabinet Order Here'!$E:$G,'Enter Additional Product Here'!$E:$G),IF(C24&lt;=100,2,3),FALSE))),"")</f>
        <v/>
      </c>
      <c r="E24" s="157" t="str">
        <f>IFERROR(IF(IF(C24=301,"Sales Tax",VLOOKUP(D24,IF(C24&lt;=100,'Print Here'!$W:$X,'Enter Additional Product Here'!$G:$M),IF(C24&lt;=100,2,3),FALSE))=0,"",IF(C24=301,"Sales Tax",VLOOKUP(D24,IF(C24&lt;=100,'Print Here'!$W:$X,'Enter Additional Product Here'!$G:$M),IF(C24&lt;=100,2,3),FALSE))),"")</f>
        <v/>
      </c>
      <c r="F24" s="157"/>
      <c r="G24" s="157"/>
      <c r="H24" s="157"/>
      <c r="I24" s="157"/>
      <c r="J24" s="157"/>
      <c r="K24" s="133" t="str">
        <f>IFERROR(IF(C24="","",IF(C24=301,"1",VLOOKUP(C24,IF(C24&lt;=100,'Enter Cabinet Order Here'!$E:$G,'Enter Additional Product Here'!$E:$G),IF(C24&lt;=100,3,2),FALSE))),"")</f>
        <v/>
      </c>
      <c r="L24" s="134" t="str">
        <f>IFERROR(IF(C24=301,"",VLOOKUP(D24,IF(C24&lt;=100,'Enter Cabinet Order Here'!$X:$Y,'Enter Additional Product Here'!$G:$H),IF(C24&lt;=100,2,2),FALSE)),"")</f>
        <v/>
      </c>
      <c r="M24" s="134" t="str">
        <f>IFERROR(IF(C24="","",IF(C24=301,'Print Variations'!$D$5,VLOOKUP(C24,IF(C24&lt;=100,'Enter Cabinet Order Here'!$E:$K,'Enter Additional Product Here'!$E:$H),IF(C24&lt;=100,7,4),FALSE))),"")</f>
        <v/>
      </c>
      <c r="N24" s="134" t="str">
        <f t="shared" si="2"/>
        <v/>
      </c>
      <c r="O24" s="17"/>
      <c r="Q24" s="118"/>
      <c r="R24" s="119"/>
      <c r="S24" s="120"/>
      <c r="W24" s="73" t="s">
        <v>6177</v>
      </c>
      <c r="X24" s="73" t="s">
        <v>6323</v>
      </c>
      <c r="Z24" s="100" t="str">
        <f t="shared" si="0"/>
        <v>x</v>
      </c>
      <c r="AA24" s="100" t="str">
        <f t="shared" si="1"/>
        <v>x</v>
      </c>
      <c r="AB24" s="100"/>
      <c r="AC24" s="50" t="str">
        <f>IF(AC23&lt;'Print Variations'!$F$5,AC23+1,IF(AC23='Print Variations'!$F$5,IF('Print Variations'!$F$7=0,IF('Print Variations'!$D$5="$","",IF(IFERROR(MATCH(301,AC$2:AC23,0),0)&gt;0,"",301)),101),IF(AC23&gt;='Print Variations'!$F$7,IF(OR('Print Variations'!$D$5="$",'Print Variations'!$D$5=0),"",IF(IFERROR(MATCH(301,AC$2:AC23,0),0)&gt;0,"",301)),AC23+1)))</f>
        <v/>
      </c>
      <c r="AD24" s="105"/>
      <c r="AE24" s="105"/>
    </row>
    <row r="25" spans="2:31" ht="15.95" customHeight="1">
      <c r="B25" s="17"/>
      <c r="C25" s="50" t="str">
        <f>IF(C24&lt;'Print Variations'!$F$5,C24+1,IF(C24='Print Variations'!$F$5,IF('Print Variations'!$F$7=0,IF('Print Variations'!$D$5="$","",IF(IFERROR(MATCH(301,C$13:C24,0),0)&gt;0,"",301)),101),IF(C24&gt;='Print Variations'!$F$7,IF(OR('Print Variations'!$D$5="$",'Print Variations'!$D$5=0),"",IF(IFERROR(MATCH(301,C$13:C24,0),0)&gt;0,"",301)),C24+1)))</f>
        <v/>
      </c>
      <c r="D25" s="32" t="str">
        <f>IFERROR(IF(C25="","",IF(C25=301,"Sales Tax",VLOOKUP(C25,IF(C25&lt;=100,'Enter Cabinet Order Here'!$E:$G,'Enter Additional Product Here'!$E:$G),IF(C25&lt;=100,2,3),FALSE))),"")</f>
        <v/>
      </c>
      <c r="E25" s="157" t="str">
        <f>IFERROR(IF(IF(C25=301,"Sales Tax",VLOOKUP(D25,IF(C25&lt;=100,'Print Here'!$W:$X,'Enter Additional Product Here'!$G:$M),IF(C25&lt;=100,2,3),FALSE))=0,"",IF(C25=301,"Sales Tax",VLOOKUP(D25,IF(C25&lt;=100,'Print Here'!$W:$X,'Enter Additional Product Here'!$G:$M),IF(C25&lt;=100,2,3),FALSE))),"")</f>
        <v/>
      </c>
      <c r="F25" s="157"/>
      <c r="G25" s="157"/>
      <c r="H25" s="157"/>
      <c r="I25" s="157"/>
      <c r="J25" s="157"/>
      <c r="K25" s="133" t="str">
        <f>IFERROR(IF(C25="","",IF(C25=301,"1",VLOOKUP(C25,IF(C25&lt;=100,'Enter Cabinet Order Here'!$E:$G,'Enter Additional Product Here'!$E:$G),IF(C25&lt;=100,3,2),FALSE))),"")</f>
        <v/>
      </c>
      <c r="L25" s="134" t="str">
        <f>IFERROR(IF(C25=301,"",VLOOKUP(D25,IF(C25&lt;=100,'Enter Cabinet Order Here'!$X:$Y,'Enter Additional Product Here'!$G:$H),IF(C25&lt;=100,2,2),FALSE)),"")</f>
        <v/>
      </c>
      <c r="M25" s="134" t="str">
        <f>IFERROR(IF(C25="","",IF(C25=301,'Print Variations'!$D$5,VLOOKUP(C25,IF(C25&lt;=100,'Enter Cabinet Order Here'!$E:$K,'Enter Additional Product Here'!$E:$H),IF(C25&lt;=100,7,4),FALSE))),"")</f>
        <v/>
      </c>
      <c r="N25" s="134" t="str">
        <f t="shared" si="2"/>
        <v/>
      </c>
      <c r="O25" s="17"/>
      <c r="Q25" s="118"/>
      <c r="R25" s="119"/>
      <c r="S25" s="120"/>
      <c r="W25" s="73" t="s">
        <v>808</v>
      </c>
      <c r="X25" s="73" t="s">
        <v>4135</v>
      </c>
      <c r="Z25" s="100" t="str">
        <f t="shared" si="0"/>
        <v>x</v>
      </c>
      <c r="AA25" s="100" t="str">
        <f t="shared" si="1"/>
        <v>x</v>
      </c>
      <c r="AB25" s="100"/>
      <c r="AC25" s="50" t="str">
        <f>IF(AC24&lt;'Print Variations'!$F$5,AC24+1,IF(AC24='Print Variations'!$F$5,IF('Print Variations'!$F$7=0,IF('Print Variations'!$D$5="$","",IF(IFERROR(MATCH(301,AC$2:AC24,0),0)&gt;0,"",301)),101),IF(AC24&gt;='Print Variations'!$F$7,IF(OR('Print Variations'!$D$5="$",'Print Variations'!$D$5=0),"",IF(IFERROR(MATCH(301,AC$2:AC24,0),0)&gt;0,"",301)),AC24+1)))</f>
        <v/>
      </c>
      <c r="AD25" s="105"/>
      <c r="AE25" s="105"/>
    </row>
    <row r="26" spans="2:31" ht="15.95" customHeight="1">
      <c r="B26" s="17"/>
      <c r="C26" s="50" t="str">
        <f>IF(C25&lt;'Print Variations'!$F$5,C25+1,IF(C25='Print Variations'!$F$5,IF('Print Variations'!$F$7=0,IF('Print Variations'!$D$5="$","",IF(IFERROR(MATCH(301,C$13:C25,0),0)&gt;0,"",301)),101),IF(C25&gt;='Print Variations'!$F$7,IF(OR('Print Variations'!$D$5="$",'Print Variations'!$D$5=0),"",IF(IFERROR(MATCH(301,C$13:C25,0),0)&gt;0,"",301)),C25+1)))</f>
        <v/>
      </c>
      <c r="D26" s="32" t="str">
        <f>IFERROR(IF(C26="","",IF(C26=301,"Sales Tax",VLOOKUP(C26,IF(C26&lt;=100,'Enter Cabinet Order Here'!$E:$G,'Enter Additional Product Here'!$E:$G),IF(C26&lt;=100,2,3),FALSE))),"")</f>
        <v/>
      </c>
      <c r="E26" s="157" t="str">
        <f>IFERROR(IF(IF(C26=301,"Sales Tax",VLOOKUP(D26,IF(C26&lt;=100,'Print Here'!$W:$X,'Enter Additional Product Here'!$G:$M),IF(C26&lt;=100,2,3),FALSE))=0,"",IF(C26=301,"Sales Tax",VLOOKUP(D26,IF(C26&lt;=100,'Print Here'!$W:$X,'Enter Additional Product Here'!$G:$M),IF(C26&lt;=100,2,3),FALSE))),"")</f>
        <v/>
      </c>
      <c r="F26" s="157"/>
      <c r="G26" s="157"/>
      <c r="H26" s="157"/>
      <c r="I26" s="157"/>
      <c r="J26" s="157"/>
      <c r="K26" s="133" t="str">
        <f>IFERROR(IF(C26="","",IF(C26=301,"1",VLOOKUP(C26,IF(C26&lt;=100,'Enter Cabinet Order Here'!$E:$G,'Enter Additional Product Here'!$E:$G),IF(C26&lt;=100,3,2),FALSE))),"")</f>
        <v/>
      </c>
      <c r="L26" s="134" t="str">
        <f>IFERROR(IF(C26=301,"",VLOOKUP(D26,IF(C26&lt;=100,'Enter Cabinet Order Here'!$X:$Y,'Enter Additional Product Here'!$G:$H),IF(C26&lt;=100,2,2),FALSE)),"")</f>
        <v/>
      </c>
      <c r="M26" s="134" t="str">
        <f>IFERROR(IF(C26="","",IF(C26=301,'Print Variations'!$D$5,VLOOKUP(C26,IF(C26&lt;=100,'Enter Cabinet Order Here'!$E:$K,'Enter Additional Product Here'!$E:$H),IF(C26&lt;=100,7,4),FALSE))),"")</f>
        <v/>
      </c>
      <c r="N26" s="134" t="str">
        <f t="shared" si="2"/>
        <v/>
      </c>
      <c r="O26" s="17"/>
      <c r="Q26" s="118"/>
      <c r="R26" s="119"/>
      <c r="S26" s="120"/>
      <c r="W26" s="73" t="s">
        <v>371</v>
      </c>
      <c r="X26" s="73" t="s">
        <v>3050</v>
      </c>
      <c r="Z26" s="100" t="str">
        <f t="shared" si="0"/>
        <v>x</v>
      </c>
      <c r="AA26" s="100" t="str">
        <f t="shared" si="1"/>
        <v>x</v>
      </c>
      <c r="AB26" s="100"/>
      <c r="AC26" s="50" t="str">
        <f>IF(AC25&lt;'Print Variations'!$F$5,AC25+1,IF(AC25='Print Variations'!$F$5,IF('Print Variations'!$F$7=0,IF('Print Variations'!$D$5="$","",IF(IFERROR(MATCH(301,AC$2:AC25,0),0)&gt;0,"",301)),101),IF(AC25&gt;='Print Variations'!$F$7,IF(OR('Print Variations'!$D$5="$",'Print Variations'!$D$5=0),"",IF(IFERROR(MATCH(301,AC$2:AC25,0),0)&gt;0,"",301)),AC25+1)))</f>
        <v/>
      </c>
      <c r="AD26" s="105"/>
      <c r="AE26" s="105"/>
    </row>
    <row r="27" spans="2:31" ht="15.95" customHeight="1">
      <c r="B27" s="17"/>
      <c r="C27" s="50" t="str">
        <f>IF(C26&lt;'Print Variations'!$F$5,C26+1,IF(C26='Print Variations'!$F$5,IF('Print Variations'!$F$7=0,IF('Print Variations'!$D$5="$","",IF(IFERROR(MATCH(301,C$13:C26,0),0)&gt;0,"",301)),101),IF(C26&gt;='Print Variations'!$F$7,IF(OR('Print Variations'!$D$5="$",'Print Variations'!$D$5=0),"",IF(IFERROR(MATCH(301,C$13:C26,0),0)&gt;0,"",301)),C26+1)))</f>
        <v/>
      </c>
      <c r="D27" s="32" t="str">
        <f>IFERROR(IF(C27="","",IF(C27=301,"Sales Tax",VLOOKUP(C27,IF(C27&lt;=100,'Enter Cabinet Order Here'!$E:$G,'Enter Additional Product Here'!$E:$G),IF(C27&lt;=100,2,3),FALSE))),"")</f>
        <v/>
      </c>
      <c r="E27" s="157" t="str">
        <f>IFERROR(IF(IF(C27=301,"Sales Tax",VLOOKUP(D27,IF(C27&lt;=100,'Print Here'!$W:$X,'Enter Additional Product Here'!$G:$M),IF(C27&lt;=100,2,3),FALSE))=0,"",IF(C27=301,"Sales Tax",VLOOKUP(D27,IF(C27&lt;=100,'Print Here'!$W:$X,'Enter Additional Product Here'!$G:$M),IF(C27&lt;=100,2,3),FALSE))),"")</f>
        <v/>
      </c>
      <c r="F27" s="157"/>
      <c r="G27" s="157"/>
      <c r="H27" s="157"/>
      <c r="I27" s="157"/>
      <c r="J27" s="157"/>
      <c r="K27" s="133" t="str">
        <f>IFERROR(IF(C27="","",IF(C27=301,"1",VLOOKUP(C27,IF(C27&lt;=100,'Enter Cabinet Order Here'!$E:$G,'Enter Additional Product Here'!$E:$G),IF(C27&lt;=100,3,2),FALSE))),"")</f>
        <v/>
      </c>
      <c r="L27" s="134" t="str">
        <f>IFERROR(IF(C27=301,"",VLOOKUP(D27,IF(C27&lt;=100,'Enter Cabinet Order Here'!$X:$Y,'Enter Additional Product Here'!$G:$H),IF(C27&lt;=100,2,2),FALSE)),"")</f>
        <v/>
      </c>
      <c r="M27" s="134" t="str">
        <f>IFERROR(IF(C27="","",IF(C27=301,'Print Variations'!$D$5,VLOOKUP(C27,IF(C27&lt;=100,'Enter Cabinet Order Here'!$E:$K,'Enter Additional Product Here'!$E:$H),IF(C27&lt;=100,7,4),FALSE))),"")</f>
        <v/>
      </c>
      <c r="N27" s="134" t="str">
        <f t="shared" si="2"/>
        <v/>
      </c>
      <c r="O27" s="17"/>
      <c r="Q27" s="118"/>
      <c r="R27" s="119"/>
      <c r="S27" s="120"/>
      <c r="W27" s="73" t="s">
        <v>372</v>
      </c>
      <c r="X27" s="73" t="s">
        <v>2508</v>
      </c>
      <c r="Z27" s="100" t="str">
        <f t="shared" si="0"/>
        <v>x</v>
      </c>
      <c r="AA27" s="100" t="str">
        <f t="shared" si="1"/>
        <v>x</v>
      </c>
      <c r="AB27" s="100"/>
      <c r="AC27" s="50" t="str">
        <f>IF(AC26&lt;'Print Variations'!$F$5,AC26+1,IF(AC26='Print Variations'!$F$5,IF('Print Variations'!$F$7=0,IF('Print Variations'!$D$5="$","",IF(IFERROR(MATCH(301,AC$2:AC26,0),0)&gt;0,"",301)),101),IF(AC26&gt;='Print Variations'!$F$7,IF(OR('Print Variations'!$D$5="$",'Print Variations'!$D$5=0),"",IF(IFERROR(MATCH(301,AC$2:AC26,0),0)&gt;0,"",301)),AC26+1)))</f>
        <v/>
      </c>
      <c r="AD27" s="105"/>
      <c r="AE27" s="105"/>
    </row>
    <row r="28" spans="2:31" ht="15.95" customHeight="1">
      <c r="B28" s="17"/>
      <c r="C28" s="50" t="str">
        <f>IF(C27&lt;'Print Variations'!$F$5,C27+1,IF(C27='Print Variations'!$F$5,IF('Print Variations'!$F$7=0,IF('Print Variations'!$D$5="$","",IF(IFERROR(MATCH(301,C$13:C27,0),0)&gt;0,"",301)),101),IF(C27&gt;='Print Variations'!$F$7,IF(OR('Print Variations'!$D$5="$",'Print Variations'!$D$5=0),"",IF(IFERROR(MATCH(301,C$13:C27,0),0)&gt;0,"",301)),C27+1)))</f>
        <v/>
      </c>
      <c r="D28" s="32" t="str">
        <f>IFERROR(IF(C28="","",IF(C28=301,"Sales Tax",VLOOKUP(C28,IF(C28&lt;=100,'Enter Cabinet Order Here'!$E:$G,'Enter Additional Product Here'!$E:$G),IF(C28&lt;=100,2,3),FALSE))),"")</f>
        <v/>
      </c>
      <c r="E28" s="157" t="str">
        <f>IFERROR(IF(IF(C28=301,"Sales Tax",VLOOKUP(D28,IF(C28&lt;=100,'Print Here'!$W:$X,'Enter Additional Product Here'!$G:$M),IF(C28&lt;=100,2,3),FALSE))=0,"",IF(C28=301,"Sales Tax",VLOOKUP(D28,IF(C28&lt;=100,'Print Here'!$W:$X,'Enter Additional Product Here'!$G:$M),IF(C28&lt;=100,2,3),FALSE))),"")</f>
        <v/>
      </c>
      <c r="F28" s="157"/>
      <c r="G28" s="157"/>
      <c r="H28" s="157"/>
      <c r="I28" s="157"/>
      <c r="J28" s="157"/>
      <c r="K28" s="133" t="str">
        <f>IFERROR(IF(C28="","",IF(C28=301,"1",VLOOKUP(C28,IF(C28&lt;=100,'Enter Cabinet Order Here'!$E:$G,'Enter Additional Product Here'!$E:$G),IF(C28&lt;=100,3,2),FALSE))),"")</f>
        <v/>
      </c>
      <c r="L28" s="134" t="str">
        <f>IFERROR(IF(C28=301,"",VLOOKUP(D28,IF(C28&lt;=100,'Enter Cabinet Order Here'!$X:$Y,'Enter Additional Product Here'!$G:$H),IF(C28&lt;=100,2,2),FALSE)),"")</f>
        <v/>
      </c>
      <c r="M28" s="134" t="str">
        <f>IFERROR(IF(C28="","",IF(C28=301,'Print Variations'!$D$5,VLOOKUP(C28,IF(C28&lt;=100,'Enter Cabinet Order Here'!$E:$K,'Enter Additional Product Here'!$E:$H),IF(C28&lt;=100,7,4),FALSE))),"")</f>
        <v/>
      </c>
      <c r="N28" s="134" t="str">
        <f t="shared" si="2"/>
        <v/>
      </c>
      <c r="O28" s="17"/>
      <c r="Q28" s="118"/>
      <c r="R28" s="119"/>
      <c r="S28" s="120"/>
      <c r="W28" s="73" t="s">
        <v>5483</v>
      </c>
      <c r="X28" s="73" t="s">
        <v>5632</v>
      </c>
      <c r="Z28" s="100" t="str">
        <f t="shared" si="0"/>
        <v>x</v>
      </c>
      <c r="AA28" s="100" t="str">
        <f t="shared" si="1"/>
        <v>x</v>
      </c>
      <c r="AB28" s="100"/>
      <c r="AC28" s="50" t="str">
        <f>IF(AC27&lt;'Print Variations'!$F$5,AC27+1,IF(AC27='Print Variations'!$F$5,IF('Print Variations'!$F$7=0,IF('Print Variations'!$D$5="$","",IF(IFERROR(MATCH(301,AC$2:AC27,0),0)&gt;0,"",301)),101),IF(AC27&gt;='Print Variations'!$F$7,IF(OR('Print Variations'!$D$5="$",'Print Variations'!$D$5=0),"",IF(IFERROR(MATCH(301,AC$2:AC27,0),0)&gt;0,"",301)),AC27+1)))</f>
        <v/>
      </c>
      <c r="AD28" s="105"/>
      <c r="AE28" s="105"/>
    </row>
    <row r="29" spans="2:31" ht="15.95" customHeight="1">
      <c r="B29" s="17"/>
      <c r="C29" s="50" t="str">
        <f>IF(C28&lt;'Print Variations'!$F$5,C28+1,IF(C28='Print Variations'!$F$5,IF('Print Variations'!$F$7=0,IF('Print Variations'!$D$5="$","",IF(IFERROR(MATCH(301,C$13:C28,0),0)&gt;0,"",301)),101),IF(C28&gt;='Print Variations'!$F$7,IF(OR('Print Variations'!$D$5="$",'Print Variations'!$D$5=0),"",IF(IFERROR(MATCH(301,C$13:C28,0),0)&gt;0,"",301)),C28+1)))</f>
        <v/>
      </c>
      <c r="D29" s="32" t="str">
        <f>IFERROR(IF(C29="","",IF(C29=301,"Sales Tax",VLOOKUP(C29,IF(C29&lt;=100,'Enter Cabinet Order Here'!$E:$G,'Enter Additional Product Here'!$E:$G),IF(C29&lt;=100,2,3),FALSE))),"")</f>
        <v/>
      </c>
      <c r="E29" s="157" t="str">
        <f>IFERROR(IF(IF(C29=301,"Sales Tax",VLOOKUP(D29,IF(C29&lt;=100,'Print Here'!$W:$X,'Enter Additional Product Here'!$G:$M),IF(C29&lt;=100,2,3),FALSE))=0,"",IF(C29=301,"Sales Tax",VLOOKUP(D29,IF(C29&lt;=100,'Print Here'!$W:$X,'Enter Additional Product Here'!$G:$M),IF(C29&lt;=100,2,3),FALSE))),"")</f>
        <v/>
      </c>
      <c r="F29" s="157"/>
      <c r="G29" s="157"/>
      <c r="H29" s="157"/>
      <c r="I29" s="157"/>
      <c r="J29" s="157"/>
      <c r="K29" s="133" t="str">
        <f>IFERROR(IF(C29="","",IF(C29=301,"1",VLOOKUP(C29,IF(C29&lt;=100,'Enter Cabinet Order Here'!$E:$G,'Enter Additional Product Here'!$E:$G),IF(C29&lt;=100,3,2),FALSE))),"")</f>
        <v/>
      </c>
      <c r="L29" s="134" t="str">
        <f>IFERROR(IF(C29=301,"",VLOOKUP(D29,IF(C29&lt;=100,'Enter Cabinet Order Here'!$X:$Y,'Enter Additional Product Here'!$G:$H),IF(C29&lt;=100,2,2),FALSE)),"")</f>
        <v/>
      </c>
      <c r="M29" s="134" t="str">
        <f>IFERROR(IF(C29="","",IF(C29=301,'Print Variations'!$D$5,VLOOKUP(C29,IF(C29&lt;=100,'Enter Cabinet Order Here'!$E:$K,'Enter Additional Product Here'!$E:$H),IF(C29&lt;=100,7,4),FALSE))),"")</f>
        <v/>
      </c>
      <c r="N29" s="134" t="str">
        <f t="shared" si="2"/>
        <v/>
      </c>
      <c r="O29" s="17"/>
      <c r="Q29" s="118"/>
      <c r="R29" s="119"/>
      <c r="S29" s="120"/>
      <c r="W29" s="73" t="s">
        <v>373</v>
      </c>
      <c r="X29" s="73" t="s">
        <v>3993</v>
      </c>
      <c r="Z29" s="100" t="str">
        <f t="shared" si="0"/>
        <v>x</v>
      </c>
      <c r="AA29" s="100" t="str">
        <f t="shared" si="1"/>
        <v>x</v>
      </c>
      <c r="AB29" s="100"/>
      <c r="AC29" s="50" t="str">
        <f>IF(AC28&lt;'Print Variations'!$F$5,AC28+1,IF(AC28='Print Variations'!$F$5,IF('Print Variations'!$F$7=0,IF('Print Variations'!$D$5="$","",IF(IFERROR(MATCH(301,AC$2:AC28,0),0)&gt;0,"",301)),101),IF(AC28&gt;='Print Variations'!$F$7,IF(OR('Print Variations'!$D$5="$",'Print Variations'!$D$5=0),"",IF(IFERROR(MATCH(301,AC$2:AC28,0),0)&gt;0,"",301)),AC28+1)))</f>
        <v/>
      </c>
      <c r="AD29" s="105"/>
      <c r="AE29" s="105"/>
    </row>
    <row r="30" spans="2:31" ht="15.95" customHeight="1">
      <c r="B30" s="17"/>
      <c r="C30" s="50" t="str">
        <f>IF(C29&lt;'Print Variations'!$F$5,C29+1,IF(C29='Print Variations'!$F$5,IF('Print Variations'!$F$7=0,IF('Print Variations'!$D$5="$","",IF(IFERROR(MATCH(301,C$13:C29,0),0)&gt;0,"",301)),101),IF(C29&gt;='Print Variations'!$F$7,IF(OR('Print Variations'!$D$5="$",'Print Variations'!$D$5=0),"",IF(IFERROR(MATCH(301,C$13:C29,0),0)&gt;0,"",301)),C29+1)))</f>
        <v/>
      </c>
      <c r="D30" s="32" t="str">
        <f>IFERROR(IF(C30="","",IF(C30=301,"Sales Tax",VLOOKUP(C30,IF(C30&lt;=100,'Enter Cabinet Order Here'!$E:$G,'Enter Additional Product Here'!$E:$G),IF(C30&lt;=100,2,3),FALSE))),"")</f>
        <v/>
      </c>
      <c r="E30" s="157" t="str">
        <f>IFERROR(IF(IF(C30=301,"Sales Tax",VLOOKUP(D30,IF(C30&lt;=100,'Print Here'!$W:$X,'Enter Additional Product Here'!$G:$M),IF(C30&lt;=100,2,3),FALSE))=0,"",IF(C30=301,"Sales Tax",VLOOKUP(D30,IF(C30&lt;=100,'Print Here'!$W:$X,'Enter Additional Product Here'!$G:$M),IF(C30&lt;=100,2,3),FALSE))),"")</f>
        <v/>
      </c>
      <c r="F30" s="157"/>
      <c r="G30" s="157"/>
      <c r="H30" s="157"/>
      <c r="I30" s="157"/>
      <c r="J30" s="157"/>
      <c r="K30" s="133" t="str">
        <f>IFERROR(IF(C30="","",IF(C30=301,"1",VLOOKUP(C30,IF(C30&lt;=100,'Enter Cabinet Order Here'!$E:$G,'Enter Additional Product Here'!$E:$G),IF(C30&lt;=100,3,2),FALSE))),"")</f>
        <v/>
      </c>
      <c r="L30" s="134" t="str">
        <f>IFERROR(IF(C30=301,"",VLOOKUP(D30,IF(C30&lt;=100,'Enter Cabinet Order Here'!$X:$Y,'Enter Additional Product Here'!$G:$H),IF(C30&lt;=100,2,2),FALSE)),"")</f>
        <v/>
      </c>
      <c r="M30" s="134" t="str">
        <f>IFERROR(IF(C30="","",IF(C30=301,'Print Variations'!$D$5,VLOOKUP(C30,IF(C30&lt;=100,'Enter Cabinet Order Here'!$E:$K,'Enter Additional Product Here'!$E:$H),IF(C30&lt;=100,7,4),FALSE))),"")</f>
        <v/>
      </c>
      <c r="N30" s="134" t="str">
        <f t="shared" si="2"/>
        <v/>
      </c>
      <c r="O30" s="17"/>
      <c r="Q30" s="118"/>
      <c r="R30" s="119"/>
      <c r="S30" s="120"/>
      <c r="W30" s="73" t="s">
        <v>4604</v>
      </c>
      <c r="X30" s="73" t="s">
        <v>4940</v>
      </c>
      <c r="Z30" s="100" t="str">
        <f t="shared" si="0"/>
        <v>x</v>
      </c>
      <c r="AA30" s="100" t="str">
        <f t="shared" si="1"/>
        <v>x</v>
      </c>
      <c r="AB30" s="100"/>
      <c r="AC30" s="50" t="str">
        <f>IF(AC29&lt;'Print Variations'!$F$5,AC29+1,IF(AC29='Print Variations'!$F$5,IF('Print Variations'!$F$7=0,IF('Print Variations'!$D$5="$","",IF(IFERROR(MATCH(301,AC$2:AC29,0),0)&gt;0,"",301)),101),IF(AC29&gt;='Print Variations'!$F$7,IF(OR('Print Variations'!$D$5="$",'Print Variations'!$D$5=0),"",IF(IFERROR(MATCH(301,AC$2:AC29,0),0)&gt;0,"",301)),AC29+1)))</f>
        <v/>
      </c>
      <c r="AD30" s="105"/>
      <c r="AE30" s="105"/>
    </row>
    <row r="31" spans="2:31" ht="15.95" customHeight="1">
      <c r="B31" s="17"/>
      <c r="C31" s="50" t="str">
        <f>IF(C30&lt;'Print Variations'!$F$5,C30+1,IF(C30='Print Variations'!$F$5,IF('Print Variations'!$F$7=0,IF('Print Variations'!$D$5="$","",IF(IFERROR(MATCH(301,C$13:C30,0),0)&gt;0,"",301)),101),IF(C30&gt;='Print Variations'!$F$7,IF(OR('Print Variations'!$D$5="$",'Print Variations'!$D$5=0),"",IF(IFERROR(MATCH(301,C$13:C30,0),0)&gt;0,"",301)),C30+1)))</f>
        <v/>
      </c>
      <c r="D31" s="32" t="str">
        <f>IFERROR(IF(C31="","",IF(C31=301,"Sales Tax",VLOOKUP(C31,IF(C31&lt;=100,'Enter Cabinet Order Here'!$E:$G,'Enter Additional Product Here'!$E:$G),IF(C31&lt;=100,2,3),FALSE))),"")</f>
        <v/>
      </c>
      <c r="E31" s="157" t="str">
        <f>IFERROR(IF(IF(C31=301,"Sales Tax",VLOOKUP(D31,IF(C31&lt;=100,'Print Here'!$W:$X,'Enter Additional Product Here'!$G:$M),IF(C31&lt;=100,2,3),FALSE))=0,"",IF(C31=301,"Sales Tax",VLOOKUP(D31,IF(C31&lt;=100,'Print Here'!$W:$X,'Enter Additional Product Here'!$G:$M),IF(C31&lt;=100,2,3),FALSE))),"")</f>
        <v/>
      </c>
      <c r="F31" s="157"/>
      <c r="G31" s="157"/>
      <c r="H31" s="157"/>
      <c r="I31" s="157"/>
      <c r="J31" s="157"/>
      <c r="K31" s="133" t="str">
        <f>IFERROR(IF(C31="","",IF(C31=301,"1",VLOOKUP(C31,IF(C31&lt;=100,'Enter Cabinet Order Here'!$E:$G,'Enter Additional Product Here'!$E:$G),IF(C31&lt;=100,3,2),FALSE))),"")</f>
        <v/>
      </c>
      <c r="L31" s="134" t="str">
        <f>IFERROR(IF(C31=301,"",VLOOKUP(D31,IF(C31&lt;=100,'Enter Cabinet Order Here'!$X:$Y,'Enter Additional Product Here'!$G:$H),IF(C31&lt;=100,2,2),FALSE)),"")</f>
        <v/>
      </c>
      <c r="M31" s="134" t="str">
        <f>IFERROR(IF(C31="","",IF(C31=301,'Print Variations'!$D$5,VLOOKUP(C31,IF(C31&lt;=100,'Enter Cabinet Order Here'!$E:$K,'Enter Additional Product Here'!$E:$H),IF(C31&lt;=100,7,4),FALSE))),"")</f>
        <v/>
      </c>
      <c r="N31" s="134" t="str">
        <f t="shared" si="2"/>
        <v/>
      </c>
      <c r="O31" s="17"/>
      <c r="Q31" s="118"/>
      <c r="R31" s="119"/>
      <c r="S31" s="120"/>
      <c r="W31" s="73" t="s">
        <v>812</v>
      </c>
      <c r="X31" s="73" t="s">
        <v>4136</v>
      </c>
      <c r="Z31" s="100" t="str">
        <f t="shared" si="0"/>
        <v>x</v>
      </c>
      <c r="AA31" s="100" t="str">
        <f t="shared" si="1"/>
        <v>x</v>
      </c>
      <c r="AB31" s="100"/>
      <c r="AC31" s="50" t="str">
        <f>IF(AC30&lt;'Print Variations'!$F$5,AC30+1,IF(AC30='Print Variations'!$F$5,IF('Print Variations'!$F$7=0,IF('Print Variations'!$D$5="$","",IF(IFERROR(MATCH(301,AC$2:AC30,0),0)&gt;0,"",301)),101),IF(AC30&gt;='Print Variations'!$F$7,IF(OR('Print Variations'!$D$5="$",'Print Variations'!$D$5=0),"",IF(IFERROR(MATCH(301,AC$2:AC30,0),0)&gt;0,"",301)),AC30+1)))</f>
        <v/>
      </c>
      <c r="AD31" s="105"/>
      <c r="AE31" s="105"/>
    </row>
    <row r="32" spans="2:31" ht="15.95" customHeight="1">
      <c r="B32" s="17"/>
      <c r="C32" s="50" t="str">
        <f>IF(C31&lt;'Print Variations'!$F$5,C31+1,IF(C31='Print Variations'!$F$5,IF('Print Variations'!$F$7=0,IF('Print Variations'!$D$5="$","",IF(IFERROR(MATCH(301,C$13:C31,0),0)&gt;0,"",301)),101),IF(C31&gt;='Print Variations'!$F$7,IF(OR('Print Variations'!$D$5="$",'Print Variations'!$D$5=0),"",IF(IFERROR(MATCH(301,C$13:C31,0),0)&gt;0,"",301)),C31+1)))</f>
        <v/>
      </c>
      <c r="D32" s="32" t="str">
        <f>IFERROR(IF(C32="","",IF(C32=301,"Sales Tax",VLOOKUP(C32,IF(C32&lt;=100,'Enter Cabinet Order Here'!$E:$G,'Enter Additional Product Here'!$E:$G),IF(C32&lt;=100,2,3),FALSE))),"")</f>
        <v/>
      </c>
      <c r="E32" s="157" t="str">
        <f>IFERROR(IF(IF(C32=301,"Sales Tax",VLOOKUP(D32,IF(C32&lt;=100,'Print Here'!$W:$X,'Enter Additional Product Here'!$G:$M),IF(C32&lt;=100,2,3),FALSE))=0,"",IF(C32=301,"Sales Tax",VLOOKUP(D32,IF(C32&lt;=100,'Print Here'!$W:$X,'Enter Additional Product Here'!$G:$M),IF(C32&lt;=100,2,3),FALSE))),"")</f>
        <v/>
      </c>
      <c r="F32" s="157"/>
      <c r="G32" s="157"/>
      <c r="H32" s="157"/>
      <c r="I32" s="157"/>
      <c r="J32" s="157"/>
      <c r="K32" s="133" t="str">
        <f>IFERROR(IF(C32="","",IF(C32=301,"1",VLOOKUP(C32,IF(C32&lt;=100,'Enter Cabinet Order Here'!$E:$G,'Enter Additional Product Here'!$E:$G),IF(C32&lt;=100,3,2),FALSE))),"")</f>
        <v/>
      </c>
      <c r="L32" s="134" t="str">
        <f>IFERROR(IF(C32=301,"",VLOOKUP(D32,IF(C32&lt;=100,'Enter Cabinet Order Here'!$X:$Y,'Enter Additional Product Here'!$G:$H),IF(C32&lt;=100,2,2),FALSE)),"")</f>
        <v/>
      </c>
      <c r="M32" s="134" t="str">
        <f>IFERROR(IF(C32="","",IF(C32=301,'Print Variations'!$D$5,VLOOKUP(C32,IF(C32&lt;=100,'Enter Cabinet Order Here'!$E:$K,'Enter Additional Product Here'!$E:$H),IF(C32&lt;=100,7,4),FALSE))),"")</f>
        <v/>
      </c>
      <c r="N32" s="134" t="str">
        <f t="shared" si="2"/>
        <v/>
      </c>
      <c r="O32" s="17"/>
      <c r="Q32" s="118"/>
      <c r="R32" s="119"/>
      <c r="S32" s="120"/>
      <c r="W32" s="73" t="s">
        <v>813</v>
      </c>
      <c r="X32" s="73" t="s">
        <v>3193</v>
      </c>
      <c r="Z32" s="100" t="str">
        <f t="shared" si="0"/>
        <v>x</v>
      </c>
      <c r="AA32" s="100" t="str">
        <f t="shared" si="1"/>
        <v>x</v>
      </c>
      <c r="AB32" s="100"/>
      <c r="AC32" s="50" t="str">
        <f>IF(AC31&lt;'Print Variations'!$F$5,AC31+1,IF(AC31='Print Variations'!$F$5,IF('Print Variations'!$F$7=0,IF('Print Variations'!$D$5="$","",IF(IFERROR(MATCH(301,AC$2:AC31,0),0)&gt;0,"",301)),101),IF(AC31&gt;='Print Variations'!$F$7,IF(OR('Print Variations'!$D$5="$",'Print Variations'!$D$5=0),"",IF(IFERROR(MATCH(301,AC$2:AC31,0),0)&gt;0,"",301)),AC31+1)))</f>
        <v/>
      </c>
      <c r="AD32" s="105"/>
      <c r="AE32" s="105"/>
    </row>
    <row r="33" spans="2:31" ht="15.95" customHeight="1">
      <c r="B33" s="17"/>
      <c r="C33" s="50" t="str">
        <f>IF(C32&lt;'Print Variations'!$F$5,C32+1,IF(C32='Print Variations'!$F$5,IF('Print Variations'!$F$7=0,IF('Print Variations'!$D$5="$","",IF(IFERROR(MATCH(301,C$13:C32,0),0)&gt;0,"",301)),101),IF(C32&gt;='Print Variations'!$F$7,IF(OR('Print Variations'!$D$5="$",'Print Variations'!$D$5=0),"",IF(IFERROR(MATCH(301,C$13:C32,0),0)&gt;0,"",301)),C32+1)))</f>
        <v/>
      </c>
      <c r="D33" s="32" t="str">
        <f>IFERROR(IF(C33="","",IF(C33=301,"Sales Tax",VLOOKUP(C33,IF(C33&lt;=100,'Enter Cabinet Order Here'!$E:$G,'Enter Additional Product Here'!$E:$G),IF(C33&lt;=100,2,3),FALSE))),"")</f>
        <v/>
      </c>
      <c r="E33" s="157" t="str">
        <f>IFERROR(IF(IF(C33=301,"Sales Tax",VLOOKUP(D33,IF(C33&lt;=100,'Print Here'!$W:$X,'Enter Additional Product Here'!$G:$M),IF(C33&lt;=100,2,3),FALSE))=0,"",IF(C33=301,"Sales Tax",VLOOKUP(D33,IF(C33&lt;=100,'Print Here'!$W:$X,'Enter Additional Product Here'!$G:$M),IF(C33&lt;=100,2,3),FALSE))),"")</f>
        <v/>
      </c>
      <c r="F33" s="157"/>
      <c r="G33" s="157"/>
      <c r="H33" s="157"/>
      <c r="I33" s="157"/>
      <c r="J33" s="157"/>
      <c r="K33" s="133" t="str">
        <f>IFERROR(IF(C33="","",IF(C33=301,"1",VLOOKUP(C33,IF(C33&lt;=100,'Enter Cabinet Order Here'!$E:$G,'Enter Additional Product Here'!$E:$G),IF(C33&lt;=100,3,2),FALSE))),"")</f>
        <v/>
      </c>
      <c r="L33" s="134" t="str">
        <f>IFERROR(IF(C33=301,"",VLOOKUP(D33,IF(C33&lt;=100,'Enter Cabinet Order Here'!$X:$Y,'Enter Additional Product Here'!$G:$H),IF(C33&lt;=100,2,2),FALSE)),"")</f>
        <v/>
      </c>
      <c r="M33" s="134" t="str">
        <f>IFERROR(IF(C33="","",IF(C33=301,'Print Variations'!$D$5,VLOOKUP(C33,IF(C33&lt;=100,'Enter Cabinet Order Here'!$E:$K,'Enter Additional Product Here'!$E:$H),IF(C33&lt;=100,7,4),FALSE))),"")</f>
        <v/>
      </c>
      <c r="N33" s="134" t="str">
        <f t="shared" si="2"/>
        <v/>
      </c>
      <c r="O33" s="17"/>
      <c r="Q33" s="118"/>
      <c r="R33" s="119"/>
      <c r="S33" s="120"/>
      <c r="W33" s="73" t="s">
        <v>814</v>
      </c>
      <c r="X33" s="73" t="s">
        <v>2652</v>
      </c>
      <c r="Z33" s="100" t="str">
        <f t="shared" si="0"/>
        <v>x</v>
      </c>
      <c r="AA33" s="100" t="str">
        <f t="shared" si="1"/>
        <v>x</v>
      </c>
      <c r="AB33" s="100"/>
      <c r="AC33" s="50" t="str">
        <f>IF(AC32&lt;'Print Variations'!$F$5,AC32+1,IF(AC32='Print Variations'!$F$5,IF('Print Variations'!$F$7=0,IF('Print Variations'!$D$5="$","",IF(IFERROR(MATCH(301,AC$2:AC32,0),0)&gt;0,"",301)),101),IF(AC32&gt;='Print Variations'!$F$7,IF(OR('Print Variations'!$D$5="$",'Print Variations'!$D$5=0),"",IF(IFERROR(MATCH(301,AC$2:AC32,0),0)&gt;0,"",301)),AC32+1)))</f>
        <v/>
      </c>
      <c r="AD33" s="105"/>
      <c r="AE33" s="105"/>
    </row>
    <row r="34" spans="2:31" ht="16.5" customHeight="1">
      <c r="B34" s="17"/>
      <c r="C34" s="50" t="str">
        <f>IF(C33&lt;'Print Variations'!$F$5,C33+1,IF(C33='Print Variations'!$F$5,IF('Print Variations'!$F$7=0,IF('Print Variations'!$D$5="$","",IF(IFERROR(MATCH(301,C$13:C33,0),0)&gt;0,"",301)),101),IF(C33&gt;='Print Variations'!$F$7,IF(OR('Print Variations'!$D$5="$",'Print Variations'!$D$5=0),"",IF(IFERROR(MATCH(301,C$13:C33,0),0)&gt;0,"",301)),C33+1)))</f>
        <v/>
      </c>
      <c r="D34" s="32" t="str">
        <f>IFERROR(IF(C34="","",IF(C34=301,"Sales Tax",VLOOKUP(C34,IF(C34&lt;=100,'Enter Cabinet Order Here'!$E:$G,'Enter Additional Product Here'!$E:$G),IF(C34&lt;=100,2,3),FALSE))),"")</f>
        <v/>
      </c>
      <c r="E34" s="157" t="str">
        <f>IFERROR(IF(IF(C34=301,"Sales Tax",VLOOKUP(D34,IF(C34&lt;=100,'Print Here'!$W:$X,'Enter Additional Product Here'!$G:$M),IF(C34&lt;=100,2,3),FALSE))=0,"",IF(C34=301,"Sales Tax",VLOOKUP(D34,IF(C34&lt;=100,'Print Here'!$W:$X,'Enter Additional Product Here'!$G:$M),IF(C34&lt;=100,2,3),FALSE))),"")</f>
        <v/>
      </c>
      <c r="F34" s="157"/>
      <c r="G34" s="157"/>
      <c r="H34" s="157"/>
      <c r="I34" s="157"/>
      <c r="J34" s="157"/>
      <c r="K34" s="133" t="str">
        <f>IFERROR(IF(C34="","",IF(C34=301,"1",VLOOKUP(C34,IF(C34&lt;=100,'Enter Cabinet Order Here'!$E:$G,'Enter Additional Product Here'!$E:$G),IF(C34&lt;=100,3,2),FALSE))),"")</f>
        <v/>
      </c>
      <c r="L34" s="134" t="str">
        <f>IFERROR(IF(C34=301,"",VLOOKUP(D34,IF(C34&lt;=100,'Enter Cabinet Order Here'!$X:$Y,'Enter Additional Product Here'!$G:$H),IF(C34&lt;=100,2,2),FALSE)),"")</f>
        <v/>
      </c>
      <c r="M34" s="134" t="str">
        <f>IFERROR(IF(C34="","",IF(C34=301,'Print Variations'!$D$5,VLOOKUP(C34,IF(C34&lt;=100,'Enter Cabinet Order Here'!$E:$K,'Enter Additional Product Here'!$E:$H),IF(C34&lt;=100,7,4),FALSE))),"")</f>
        <v/>
      </c>
      <c r="N34" s="134" t="str">
        <f t="shared" si="2"/>
        <v/>
      </c>
      <c r="O34" s="17"/>
      <c r="Q34" s="118"/>
      <c r="R34" s="119"/>
      <c r="S34" s="120"/>
      <c r="W34" s="73" t="s">
        <v>7469</v>
      </c>
      <c r="X34" s="73" t="s">
        <v>7911</v>
      </c>
      <c r="Z34" s="100" t="str">
        <f t="shared" ref="Z34:Z65" si="3">IFERROR(IF(VLOOKUP(AC34,E_OrderInfo,2,FALSE)="","x",VLOOKUP(AC34,E_OrderInfo,2,FALSE)),"x")</f>
        <v>x</v>
      </c>
      <c r="AA34" s="100" t="str">
        <f t="shared" ref="AA34:AA65" si="4">IFERROR(IF(VLOOKUP(AC34,E_OrderInfo,9,FALSE)="","x",VLOOKUP(AC34,E_OrderInfo,9,FALSE)),"x")</f>
        <v>x</v>
      </c>
      <c r="AB34" s="100"/>
      <c r="AC34" s="50" t="str">
        <f>IF(AC33&lt;'Print Variations'!$F$5,AC33+1,IF(AC33='Print Variations'!$F$5,IF('Print Variations'!$F$7=0,IF('Print Variations'!$D$5="$","",IF(IFERROR(MATCH(301,AC$2:AC33,0),0)&gt;0,"",301)),101),IF(AC33&gt;='Print Variations'!$F$7,IF(OR('Print Variations'!$D$5="$",'Print Variations'!$D$5=0),"",IF(IFERROR(MATCH(301,AC$2:AC33,0),0)&gt;0,"",301)),AC33+1)))</f>
        <v/>
      </c>
      <c r="AD34" s="105"/>
      <c r="AE34" s="105"/>
    </row>
    <row r="35" spans="2:31" ht="15.95" customHeight="1">
      <c r="B35" s="17"/>
      <c r="C35" s="50" t="str">
        <f>IF(C34&lt;'Print Variations'!$F$5,C34+1,IF(C34='Print Variations'!$F$5,IF('Print Variations'!$F$7=0,IF('Print Variations'!$D$5="$","",IF(IFERROR(MATCH(301,C$13:C34,0),0)&gt;0,"",301)),101),IF(C34&gt;='Print Variations'!$F$7,IF(OR('Print Variations'!$D$5="$",'Print Variations'!$D$5=0),"",IF(IFERROR(MATCH(301,C$13:C34,0),0)&gt;0,"",301)),C34+1)))</f>
        <v/>
      </c>
      <c r="D35" s="32" t="str">
        <f>IFERROR(IF(C35="","",IF(C35=301,"Sales Tax",VLOOKUP(C35,IF(C35&lt;=100,'Enter Cabinet Order Here'!$E:$G,'Enter Additional Product Here'!$E:$G),IF(C35&lt;=100,2,3),FALSE))),"")</f>
        <v/>
      </c>
      <c r="E35" s="157" t="str">
        <f>IFERROR(IF(IF(C35=301,"Sales Tax",VLOOKUP(D35,IF(C35&lt;=100,'Print Here'!$W:$X,'Enter Additional Product Here'!$G:$M),IF(C35&lt;=100,2,3),FALSE))=0,"",IF(C35=301,"Sales Tax",VLOOKUP(D35,IF(C35&lt;=100,'Print Here'!$W:$X,'Enter Additional Product Here'!$G:$M),IF(C35&lt;=100,2,3),FALSE))),"")</f>
        <v/>
      </c>
      <c r="F35" s="157"/>
      <c r="G35" s="157"/>
      <c r="H35" s="157"/>
      <c r="I35" s="157"/>
      <c r="J35" s="157"/>
      <c r="K35" s="133" t="str">
        <f>IFERROR(IF(C35="","",IF(C35=301,"1",VLOOKUP(C35,IF(C35&lt;=100,'Enter Cabinet Order Here'!$E:$G,'Enter Additional Product Here'!$E:$G),IF(C35&lt;=100,3,2),FALSE))),"")</f>
        <v/>
      </c>
      <c r="L35" s="134" t="str">
        <f>IFERROR(IF(C35=301,"",VLOOKUP(D35,IF(C35&lt;=100,'Enter Cabinet Order Here'!$X:$Y,'Enter Additional Product Here'!$G:$H),IF(C35&lt;=100,2,2),FALSE)),"")</f>
        <v/>
      </c>
      <c r="M35" s="134" t="str">
        <f>IFERROR(IF(C35="","",IF(C35=301,'Print Variations'!$D$5,VLOOKUP(C35,IF(C35&lt;=100,'Enter Cabinet Order Here'!$E:$K,'Enter Additional Product Here'!$E:$H),IF(C35&lt;=100,7,4),FALSE))),"")</f>
        <v/>
      </c>
      <c r="N35" s="134" t="str">
        <f t="shared" si="2"/>
        <v/>
      </c>
      <c r="O35" s="17"/>
      <c r="Q35" s="118"/>
      <c r="R35" s="119"/>
      <c r="S35" s="120"/>
      <c r="W35" s="73" t="s">
        <v>5723</v>
      </c>
      <c r="X35" s="73" t="s">
        <v>5967</v>
      </c>
      <c r="Z35" s="100" t="str">
        <f t="shared" si="3"/>
        <v>x</v>
      </c>
      <c r="AA35" s="100" t="str">
        <f t="shared" si="4"/>
        <v>x</v>
      </c>
      <c r="AB35" s="100"/>
      <c r="AC35" s="50" t="str">
        <f>IF(AC34&lt;'Print Variations'!$F$5,AC34+1,IF(AC34='Print Variations'!$F$5,IF('Print Variations'!$F$7=0,IF('Print Variations'!$D$5="$","",IF(IFERROR(MATCH(301,AC$2:AC34,0),0)&gt;0,"",301)),101),IF(AC34&gt;='Print Variations'!$F$7,IF(OR('Print Variations'!$D$5="$",'Print Variations'!$D$5=0),"",IF(IFERROR(MATCH(301,AC$2:AC34,0),0)&gt;0,"",301)),AC34+1)))</f>
        <v/>
      </c>
      <c r="AD35" s="105"/>
      <c r="AE35" s="105"/>
    </row>
    <row r="36" spans="2:31" ht="15.95" customHeight="1" thickBot="1">
      <c r="B36" s="17"/>
      <c r="C36" s="50" t="str">
        <f>IF(C35&lt;'Print Variations'!$F$5,C35+1,IF(C35='Print Variations'!$F$5,IF('Print Variations'!$F$7=0,IF('Print Variations'!$D$5="$","",IF(IFERROR(MATCH(301,C$13:C35,0),0)&gt;0,"",301)),101),IF(C35&gt;='Print Variations'!$F$7,IF(OR('Print Variations'!$D$5="$",'Print Variations'!$D$5=0),"",IF(IFERROR(MATCH(301,C$13:C35,0),0)&gt;0,"",301)),C35+1)))</f>
        <v/>
      </c>
      <c r="D36" s="32" t="str">
        <f>IFERROR(IF(C36="","",IF(C36=301,"Sales Tax",VLOOKUP(C36,IF(C36&lt;=100,'Enter Cabinet Order Here'!$E:$G,'Enter Additional Product Here'!$E:$G),IF(C36&lt;=100,2,3),FALSE))),"")</f>
        <v/>
      </c>
      <c r="E36" s="157" t="str">
        <f>IFERROR(IF(IF(C36=301,"Sales Tax",VLOOKUP(D36,IF(C36&lt;=100,'Print Here'!$W:$X,'Enter Additional Product Here'!$G:$M),IF(C36&lt;=100,2,3),FALSE))=0,"",IF(C36=301,"Sales Tax",VLOOKUP(D36,IF(C36&lt;=100,'Print Here'!$W:$X,'Enter Additional Product Here'!$G:$M),IF(C36&lt;=100,2,3),FALSE))),"")</f>
        <v/>
      </c>
      <c r="F36" s="157"/>
      <c r="G36" s="157"/>
      <c r="H36" s="157"/>
      <c r="I36" s="157"/>
      <c r="J36" s="157"/>
      <c r="K36" s="133" t="str">
        <f>IFERROR(IF(C36="","",IF(C36=301,"1",VLOOKUP(C36,IF(C36&lt;=100,'Enter Cabinet Order Here'!$E:$G,'Enter Additional Product Here'!$E:$G),IF(C36&lt;=100,3,2),FALSE))),"")</f>
        <v/>
      </c>
      <c r="L36" s="134" t="str">
        <f>IFERROR(IF(C36=301,"",VLOOKUP(D36,IF(C36&lt;=100,'Enter Cabinet Order Here'!$X:$Y,'Enter Additional Product Here'!$G:$H),IF(C36&lt;=100,2,2),FALSE)),"")</f>
        <v/>
      </c>
      <c r="M36" s="134" t="str">
        <f>IFERROR(IF(C36="","",IF(C36=301,'Print Variations'!$D$5,VLOOKUP(C36,IF(C36&lt;=100,'Enter Cabinet Order Here'!$E:$K,'Enter Additional Product Here'!$E:$H),IF(C36&lt;=100,7,4),FALSE))),"")</f>
        <v/>
      </c>
      <c r="N36" s="134" t="str">
        <f t="shared" si="2"/>
        <v/>
      </c>
      <c r="O36" s="17"/>
      <c r="Q36" s="121"/>
      <c r="R36" s="122"/>
      <c r="S36" s="123"/>
      <c r="W36" s="73" t="s">
        <v>7468</v>
      </c>
      <c r="X36" s="73" t="s">
        <v>7912</v>
      </c>
      <c r="Z36" s="100" t="str">
        <f t="shared" si="3"/>
        <v>x</v>
      </c>
      <c r="AA36" s="100" t="str">
        <f t="shared" si="4"/>
        <v>x</v>
      </c>
      <c r="AB36" s="100"/>
      <c r="AC36" s="50" t="str">
        <f>IF(AC35&lt;'Print Variations'!$F$5,AC35+1,IF(AC35='Print Variations'!$F$5,IF('Print Variations'!$F$7=0,IF('Print Variations'!$D$5="$","",IF(IFERROR(MATCH(301,AC$2:AC35,0),0)&gt;0,"",301)),101),IF(AC35&gt;='Print Variations'!$F$7,IF(OR('Print Variations'!$D$5="$",'Print Variations'!$D$5=0),"",IF(IFERROR(MATCH(301,AC$2:AC35,0),0)&gt;0,"",301)),AC35+1)))</f>
        <v/>
      </c>
      <c r="AD36" s="105"/>
      <c r="AE36" s="105"/>
    </row>
    <row r="37" spans="2:31" ht="15.95" customHeight="1">
      <c r="B37" s="17"/>
      <c r="C37" s="50" t="str">
        <f>IF(C36&lt;'Print Variations'!$F$5,C36+1,IF(C36='Print Variations'!$F$5,IF('Print Variations'!$F$7=0,IF('Print Variations'!$D$5="$","",IF(IFERROR(MATCH(301,C$13:C36,0),0)&gt;0,"",301)),101),IF(C36&gt;='Print Variations'!$F$7,IF(OR('Print Variations'!$D$5="$",'Print Variations'!$D$5=0),"",IF(IFERROR(MATCH(301,C$13:C36,0),0)&gt;0,"",301)),C36+1)))</f>
        <v/>
      </c>
      <c r="D37" s="32" t="str">
        <f>IFERROR(IF(C37="","",IF(C37=301,"Sales Tax",VLOOKUP(C37,IF(C37&lt;=100,'Enter Cabinet Order Here'!$E:$G,'Enter Additional Product Here'!$E:$G),IF(C37&lt;=100,2,3),FALSE))),"")</f>
        <v/>
      </c>
      <c r="E37" s="157" t="str">
        <f>IFERROR(IF(IF(C37=301,"Sales Tax",VLOOKUP(D37,IF(C37&lt;=100,'Print Here'!$W:$X,'Enter Additional Product Here'!$G:$M),IF(C37&lt;=100,2,3),FALSE))=0,"",IF(C37=301,"Sales Tax",VLOOKUP(D37,IF(C37&lt;=100,'Print Here'!$W:$X,'Enter Additional Product Here'!$G:$M),IF(C37&lt;=100,2,3),FALSE))),"")</f>
        <v/>
      </c>
      <c r="F37" s="157"/>
      <c r="G37" s="157"/>
      <c r="H37" s="157"/>
      <c r="I37" s="157"/>
      <c r="J37" s="157"/>
      <c r="K37" s="133" t="str">
        <f>IFERROR(IF(C37="","",IF(C37=301,"1",VLOOKUP(C37,IF(C37&lt;=100,'Enter Cabinet Order Here'!$E:$G,'Enter Additional Product Here'!$E:$G),IF(C37&lt;=100,3,2),FALSE))),"")</f>
        <v/>
      </c>
      <c r="L37" s="134" t="str">
        <f>IFERROR(IF(C37=301,"",VLOOKUP(D37,IF(C37&lt;=100,'Enter Cabinet Order Here'!$X:$Y,'Enter Additional Product Here'!$G:$H),IF(C37&lt;=100,2,2),FALSE)),"")</f>
        <v/>
      </c>
      <c r="M37" s="134" t="str">
        <f>IFERROR(IF(C37="","",IF(C37=301,'Print Variations'!$D$5,VLOOKUP(C37,IF(C37&lt;=100,'Enter Cabinet Order Here'!$E:$K,'Enter Additional Product Here'!$E:$H),IF(C37&lt;=100,7,4),FALSE))),"")</f>
        <v/>
      </c>
      <c r="N37" s="134" t="str">
        <f t="shared" si="2"/>
        <v/>
      </c>
      <c r="O37" s="17"/>
      <c r="W37" s="73" t="s">
        <v>4605</v>
      </c>
      <c r="X37" s="73" t="s">
        <v>4941</v>
      </c>
      <c r="Z37" s="100" t="str">
        <f t="shared" si="3"/>
        <v>x</v>
      </c>
      <c r="AA37" s="100" t="str">
        <f t="shared" si="4"/>
        <v>x</v>
      </c>
      <c r="AB37" s="100"/>
      <c r="AC37" s="50" t="str">
        <f>IF(AC36&lt;'Print Variations'!$F$5,AC36+1,IF(AC36='Print Variations'!$F$5,IF('Print Variations'!$F$7=0,IF('Print Variations'!$D$5="$","",IF(IFERROR(MATCH(301,AC$2:AC36,0),0)&gt;0,"",301)),101),IF(AC36&gt;='Print Variations'!$F$7,IF(OR('Print Variations'!$D$5="$",'Print Variations'!$D$5=0),"",IF(IFERROR(MATCH(301,AC$2:AC36,0),0)&gt;0,"",301)),AC36+1)))</f>
        <v/>
      </c>
      <c r="AD37" s="105"/>
      <c r="AE37" s="105"/>
    </row>
    <row r="38" spans="2:31" ht="15.95" customHeight="1">
      <c r="B38" s="17"/>
      <c r="C38" s="50" t="str">
        <f>IF(C37&lt;'Print Variations'!$F$5,C37+1,IF(C37='Print Variations'!$F$5,IF('Print Variations'!$F$7=0,IF('Print Variations'!$D$5="$","",IF(IFERROR(MATCH(301,C$13:C37,0),0)&gt;0,"",301)),101),IF(C37&gt;='Print Variations'!$F$7,IF(OR('Print Variations'!$D$5="$",'Print Variations'!$D$5=0),"",IF(IFERROR(MATCH(301,C$13:C37,0),0)&gt;0,"",301)),C37+1)))</f>
        <v/>
      </c>
      <c r="D38" s="32" t="str">
        <f>IFERROR(IF(C38="","",IF(C38=301,"Sales Tax",VLOOKUP(C38,IF(C38&lt;=100,'Enter Cabinet Order Here'!$E:$G,'Enter Additional Product Here'!$E:$G),IF(C38&lt;=100,2,3),FALSE))),"")</f>
        <v/>
      </c>
      <c r="E38" s="157" t="str">
        <f>IFERROR(IF(IF(C38=301,"Sales Tax",VLOOKUP(D38,IF(C38&lt;=100,'Print Here'!$W:$X,'Enter Additional Product Here'!$G:$M),IF(C38&lt;=100,2,3),FALSE))=0,"",IF(C38=301,"Sales Tax",VLOOKUP(D38,IF(C38&lt;=100,'Print Here'!$W:$X,'Enter Additional Product Here'!$G:$M),IF(C38&lt;=100,2,3),FALSE))),"")</f>
        <v/>
      </c>
      <c r="F38" s="157"/>
      <c r="G38" s="157"/>
      <c r="H38" s="157"/>
      <c r="I38" s="157"/>
      <c r="J38" s="157"/>
      <c r="K38" s="133" t="str">
        <f>IFERROR(IF(C38="","",IF(C38=301,"1",VLOOKUP(C38,IF(C38&lt;=100,'Enter Cabinet Order Here'!$E:$G,'Enter Additional Product Here'!$E:$G),IF(C38&lt;=100,3,2),FALSE))),"")</f>
        <v/>
      </c>
      <c r="L38" s="134" t="str">
        <f>IFERROR(IF(C38=301,"",VLOOKUP(D38,IF(C38&lt;=100,'Enter Cabinet Order Here'!$X:$Y,'Enter Additional Product Here'!$G:$H),IF(C38&lt;=100,2,2),FALSE)),"")</f>
        <v/>
      </c>
      <c r="M38" s="134" t="str">
        <f>IFERROR(IF(C38="","",IF(C38=301,'Print Variations'!$D$5,VLOOKUP(C38,IF(C38&lt;=100,'Enter Cabinet Order Here'!$E:$K,'Enter Additional Product Here'!$E:$H),IF(C38&lt;=100,7,4),FALSE))),"")</f>
        <v/>
      </c>
      <c r="N38" s="134" t="str">
        <f t="shared" si="2"/>
        <v/>
      </c>
      <c r="O38" s="17"/>
      <c r="W38" s="73" t="s">
        <v>7467</v>
      </c>
      <c r="X38" s="73" t="s">
        <v>7913</v>
      </c>
      <c r="Z38" s="100" t="str">
        <f t="shared" si="3"/>
        <v>x</v>
      </c>
      <c r="AA38" s="100" t="str">
        <f t="shared" si="4"/>
        <v>x</v>
      </c>
      <c r="AB38" s="100"/>
      <c r="AC38" s="50" t="str">
        <f>IF(AC37&lt;'Print Variations'!$F$5,AC37+1,IF(AC37='Print Variations'!$F$5,IF('Print Variations'!$F$7=0,IF('Print Variations'!$D$5="$","",IF(IFERROR(MATCH(301,AC$2:AC37,0),0)&gt;0,"",301)),101),IF(AC37&gt;='Print Variations'!$F$7,IF(OR('Print Variations'!$D$5="$",'Print Variations'!$D$5=0),"",IF(IFERROR(MATCH(301,AC$2:AC37,0),0)&gt;0,"",301)),AC37+1)))</f>
        <v/>
      </c>
      <c r="AD38" s="105"/>
      <c r="AE38" s="105"/>
    </row>
    <row r="39" spans="2:31" ht="15.95" customHeight="1">
      <c r="B39" s="17"/>
      <c r="C39" s="50" t="str">
        <f>IF(C38&lt;'Print Variations'!$F$5,C38+1,IF(C38='Print Variations'!$F$5,IF('Print Variations'!$F$7=0,IF('Print Variations'!$D$5="$","",IF(IFERROR(MATCH(301,C$13:C38,0),0)&gt;0,"",301)),101),IF(C38&gt;='Print Variations'!$F$7,IF(OR('Print Variations'!$D$5="$",'Print Variations'!$D$5=0),"",IF(IFERROR(MATCH(301,C$13:C38,0),0)&gt;0,"",301)),C38+1)))</f>
        <v/>
      </c>
      <c r="D39" s="32" t="str">
        <f>IFERROR(IF(C39="","",IF(C39=301,"Sales Tax",VLOOKUP(C39,IF(C39&lt;=100,'Enter Cabinet Order Here'!$E:$G,'Enter Additional Product Here'!$E:$G),IF(C39&lt;=100,2,3),FALSE))),"")</f>
        <v/>
      </c>
      <c r="E39" s="157" t="str">
        <f>IFERROR(IF(IF(C39=301,"Sales Tax",VLOOKUP(D39,IF(C39&lt;=100,'Print Here'!$W:$X,'Enter Additional Product Here'!$G:$M),IF(C39&lt;=100,2,3),FALSE))=0,"",IF(C39=301,"Sales Tax",VLOOKUP(D39,IF(C39&lt;=100,'Print Here'!$W:$X,'Enter Additional Product Here'!$G:$M),IF(C39&lt;=100,2,3),FALSE))),"")</f>
        <v/>
      </c>
      <c r="F39" s="157"/>
      <c r="G39" s="157"/>
      <c r="H39" s="157"/>
      <c r="I39" s="157"/>
      <c r="J39" s="157"/>
      <c r="K39" s="133" t="str">
        <f>IFERROR(IF(C39="","",IF(C39=301,"1",VLOOKUP(C39,IF(C39&lt;=100,'Enter Cabinet Order Here'!$E:$G,'Enter Additional Product Here'!$E:$G),IF(C39&lt;=100,3,2),FALSE))),"")</f>
        <v/>
      </c>
      <c r="L39" s="134" t="str">
        <f>IFERROR(IF(C39=301,"",VLOOKUP(D39,IF(C39&lt;=100,'Enter Cabinet Order Here'!$X:$Y,'Enter Additional Product Here'!$G:$H),IF(C39&lt;=100,2,2),FALSE)),"")</f>
        <v/>
      </c>
      <c r="M39" s="134" t="str">
        <f>IFERROR(IF(C39="","",IF(C39=301,'Print Variations'!$D$5,VLOOKUP(C39,IF(C39&lt;=100,'Enter Cabinet Order Here'!$E:$K,'Enter Additional Product Here'!$E:$H),IF(C39&lt;=100,7,4),FALSE))),"")</f>
        <v/>
      </c>
      <c r="N39" s="134" t="str">
        <f t="shared" si="2"/>
        <v/>
      </c>
      <c r="O39" s="17"/>
      <c r="W39" s="73" t="s">
        <v>6178</v>
      </c>
      <c r="X39" s="73" t="s">
        <v>6324</v>
      </c>
      <c r="Z39" s="100" t="str">
        <f t="shared" si="3"/>
        <v>x</v>
      </c>
      <c r="AA39" s="100" t="str">
        <f t="shared" si="4"/>
        <v>x</v>
      </c>
      <c r="AB39" s="100"/>
      <c r="AC39" s="50" t="str">
        <f>IF(AC38&lt;'Print Variations'!$F$5,AC38+1,IF(AC38='Print Variations'!$F$5,IF('Print Variations'!$F$7=0,IF('Print Variations'!$D$5="$","",IF(IFERROR(MATCH(301,AC$2:AC38,0),0)&gt;0,"",301)),101),IF(AC38&gt;='Print Variations'!$F$7,IF(OR('Print Variations'!$D$5="$",'Print Variations'!$D$5=0),"",IF(IFERROR(MATCH(301,AC$2:AC38,0),0)&gt;0,"",301)),AC38+1)))</f>
        <v/>
      </c>
      <c r="AD39" s="105"/>
      <c r="AE39" s="105"/>
    </row>
    <row r="40" spans="2:31" ht="15.95" customHeight="1">
      <c r="B40" s="17"/>
      <c r="C40" s="50" t="str">
        <f>IF(C39&lt;'Print Variations'!$F$5,C39+1,IF(C39='Print Variations'!$F$5,IF('Print Variations'!$F$7=0,IF('Print Variations'!$D$5="$","",IF(IFERROR(MATCH(301,C$13:C39,0),0)&gt;0,"",301)),101),IF(C39&gt;='Print Variations'!$F$7,IF(OR('Print Variations'!$D$5="$",'Print Variations'!$D$5=0),"",IF(IFERROR(MATCH(301,C$13:C39,0),0)&gt;0,"",301)),C39+1)))</f>
        <v/>
      </c>
      <c r="D40" s="32" t="str">
        <f>IFERROR(IF(C40="","",IF(C40=301,"Sales Tax",VLOOKUP(C40,IF(C40&lt;=100,'Enter Cabinet Order Here'!$E:$G,'Enter Additional Product Here'!$E:$G),IF(C40&lt;=100,2,3),FALSE))),"")</f>
        <v/>
      </c>
      <c r="E40" s="157" t="str">
        <f>IFERROR(IF(IF(C40=301,"Sales Tax",VLOOKUP(D40,IF(C40&lt;=100,'Print Here'!$W:$X,'Enter Additional Product Here'!$G:$M),IF(C40&lt;=100,2,3),FALSE))=0,"",IF(C40=301,"Sales Tax",VLOOKUP(D40,IF(C40&lt;=100,'Print Here'!$W:$X,'Enter Additional Product Here'!$G:$M),IF(C40&lt;=100,2,3),FALSE))),"")</f>
        <v/>
      </c>
      <c r="F40" s="157"/>
      <c r="G40" s="157"/>
      <c r="H40" s="157"/>
      <c r="I40" s="157"/>
      <c r="J40" s="157"/>
      <c r="K40" s="133" t="str">
        <f>IFERROR(IF(C40="","",IF(C40=301,"1",VLOOKUP(C40,IF(C40&lt;=100,'Enter Cabinet Order Here'!$E:$G,'Enter Additional Product Here'!$E:$G),IF(C40&lt;=100,3,2),FALSE))),"")</f>
        <v/>
      </c>
      <c r="L40" s="134" t="str">
        <f>IFERROR(IF(C40=301,"",VLOOKUP(D40,IF(C40&lt;=100,'Enter Cabinet Order Here'!$X:$Y,'Enter Additional Product Here'!$G:$H),IF(C40&lt;=100,2,2),FALSE)),"")</f>
        <v/>
      </c>
      <c r="M40" s="134" t="str">
        <f>IFERROR(IF(C40="","",IF(C40=301,'Print Variations'!$D$5,VLOOKUP(C40,IF(C40&lt;=100,'Enter Cabinet Order Here'!$E:$K,'Enter Additional Product Here'!$E:$H),IF(C40&lt;=100,7,4),FALSE))),"")</f>
        <v/>
      </c>
      <c r="N40" s="134" t="str">
        <f t="shared" si="2"/>
        <v/>
      </c>
      <c r="O40" s="17"/>
      <c r="W40" s="73" t="s">
        <v>816</v>
      </c>
      <c r="X40" s="73" t="s">
        <v>4137</v>
      </c>
      <c r="Z40" s="100" t="str">
        <f t="shared" si="3"/>
        <v>x</v>
      </c>
      <c r="AA40" s="100" t="str">
        <f t="shared" si="4"/>
        <v>x</v>
      </c>
      <c r="AB40" s="100"/>
      <c r="AC40" s="50" t="str">
        <f>IF(AC39&lt;'Print Variations'!$F$5,AC39+1,IF(AC39='Print Variations'!$F$5,IF('Print Variations'!$F$7=0,IF('Print Variations'!$D$5="$","",IF(IFERROR(MATCH(301,AC$2:AC39,0),0)&gt;0,"",301)),101),IF(AC39&gt;='Print Variations'!$F$7,IF(OR('Print Variations'!$D$5="$",'Print Variations'!$D$5=0),"",IF(IFERROR(MATCH(301,AC$2:AC39,0),0)&gt;0,"",301)),AC39+1)))</f>
        <v/>
      </c>
      <c r="AD40" s="105"/>
      <c r="AE40" s="105"/>
    </row>
    <row r="41" spans="2:31" ht="15.95" customHeight="1">
      <c r="B41" s="17"/>
      <c r="C41" s="50" t="str">
        <f>IF(C40&lt;'Print Variations'!$F$5,C40+1,IF(C40='Print Variations'!$F$5,IF('Print Variations'!$F$7=0,IF('Print Variations'!$D$5="$","",IF(IFERROR(MATCH(301,C$13:C40,0),0)&gt;0,"",301)),101),IF(C40&gt;='Print Variations'!$F$7,IF(OR('Print Variations'!$D$5="$",'Print Variations'!$D$5=0),"",IF(IFERROR(MATCH(301,C$13:C40,0),0)&gt;0,"",301)),C40+1)))</f>
        <v/>
      </c>
      <c r="D41" s="32" t="str">
        <f>IFERROR(IF(C41="","",IF(C41=301,"Sales Tax",VLOOKUP(C41,IF(C41&lt;=100,'Enter Cabinet Order Here'!$E:$G,'Enter Additional Product Here'!$E:$G),IF(C41&lt;=100,2,3),FALSE))),"")</f>
        <v/>
      </c>
      <c r="E41" s="157" t="str">
        <f>IFERROR(IF(IF(C41=301,"Sales Tax",VLOOKUP(D41,IF(C41&lt;=100,'Print Here'!$W:$X,'Enter Additional Product Here'!$G:$M),IF(C41&lt;=100,2,3),FALSE))=0,"",IF(C41=301,"Sales Tax",VLOOKUP(D41,IF(C41&lt;=100,'Print Here'!$W:$X,'Enter Additional Product Here'!$G:$M),IF(C41&lt;=100,2,3),FALSE))),"")</f>
        <v/>
      </c>
      <c r="F41" s="157"/>
      <c r="G41" s="157"/>
      <c r="H41" s="157"/>
      <c r="I41" s="157"/>
      <c r="J41" s="157"/>
      <c r="K41" s="133" t="str">
        <f>IFERROR(IF(C41="","",IF(C41=301,"1",VLOOKUP(C41,IF(C41&lt;=100,'Enter Cabinet Order Here'!$E:$G,'Enter Additional Product Here'!$E:$G),IF(C41&lt;=100,3,2),FALSE))),"")</f>
        <v/>
      </c>
      <c r="L41" s="134" t="str">
        <f>IFERROR(IF(C41=301,"",VLOOKUP(D41,IF(C41&lt;=100,'Enter Cabinet Order Here'!$X:$Y,'Enter Additional Product Here'!$G:$H),IF(C41&lt;=100,2,2),FALSE)),"")</f>
        <v/>
      </c>
      <c r="M41" s="134" t="str">
        <f>IFERROR(IF(C41="","",IF(C41=301,'Print Variations'!$D$5,VLOOKUP(C41,IF(C41&lt;=100,'Enter Cabinet Order Here'!$E:$K,'Enter Additional Product Here'!$E:$H),IF(C41&lt;=100,7,4),FALSE))),"")</f>
        <v/>
      </c>
      <c r="N41" s="134" t="str">
        <f t="shared" si="2"/>
        <v/>
      </c>
      <c r="O41" s="17"/>
      <c r="W41" s="73" t="s">
        <v>374</v>
      </c>
      <c r="X41" s="73" t="s">
        <v>3051</v>
      </c>
      <c r="Z41" s="100" t="str">
        <f t="shared" si="3"/>
        <v>x</v>
      </c>
      <c r="AA41" s="100" t="str">
        <f t="shared" si="4"/>
        <v>x</v>
      </c>
      <c r="AB41" s="100"/>
      <c r="AC41" s="50" t="str">
        <f>IF(AC40&lt;'Print Variations'!$F$5,AC40+1,IF(AC40='Print Variations'!$F$5,IF('Print Variations'!$F$7=0,IF('Print Variations'!$D$5="$","",IF(IFERROR(MATCH(301,AC$2:AC40,0),0)&gt;0,"",301)),101),IF(AC40&gt;='Print Variations'!$F$7,IF(OR('Print Variations'!$D$5="$",'Print Variations'!$D$5=0),"",IF(IFERROR(MATCH(301,AC$2:AC40,0),0)&gt;0,"",301)),AC40+1)))</f>
        <v/>
      </c>
      <c r="AD41" s="105"/>
      <c r="AE41" s="105"/>
    </row>
    <row r="42" spans="2:31" ht="15.95" customHeight="1">
      <c r="B42" s="17"/>
      <c r="C42" s="50" t="str">
        <f>IF(C41&lt;'Print Variations'!$F$5,C41+1,IF(C41='Print Variations'!$F$5,IF('Print Variations'!$F$7=0,IF('Print Variations'!$D$5="$","",IF(IFERROR(MATCH(301,C$13:C41,0),0)&gt;0,"",301)),101),IF(C41&gt;='Print Variations'!$F$7,IF(OR('Print Variations'!$D$5="$",'Print Variations'!$D$5=0),"",IF(IFERROR(MATCH(301,C$13:C41,0),0)&gt;0,"",301)),C41+1)))</f>
        <v/>
      </c>
      <c r="D42" s="32" t="str">
        <f>IFERROR(IF(C42="","",IF(C42=301,"Sales Tax",VLOOKUP(C42,IF(C42&lt;=100,'Enter Cabinet Order Here'!$E:$G,'Enter Additional Product Here'!$E:$G),IF(C42&lt;=100,2,3),FALSE))),"")</f>
        <v/>
      </c>
      <c r="E42" s="157" t="str">
        <f>IFERROR(IF(IF(C42=301,"Sales Tax",VLOOKUP(D42,IF(C42&lt;=100,'Print Here'!$W:$X,'Enter Additional Product Here'!$G:$M),IF(C42&lt;=100,2,3),FALSE))=0,"",IF(C42=301,"Sales Tax",VLOOKUP(D42,IF(C42&lt;=100,'Print Here'!$W:$X,'Enter Additional Product Here'!$G:$M),IF(C42&lt;=100,2,3),FALSE))),"")</f>
        <v/>
      </c>
      <c r="F42" s="157"/>
      <c r="G42" s="157"/>
      <c r="H42" s="157"/>
      <c r="I42" s="157"/>
      <c r="J42" s="157"/>
      <c r="K42" s="133" t="str">
        <f>IFERROR(IF(C42="","",IF(C42=301,"1",VLOOKUP(C42,IF(C42&lt;=100,'Enter Cabinet Order Here'!$E:$G,'Enter Additional Product Here'!$E:$G),IF(C42&lt;=100,3,2),FALSE))),"")</f>
        <v/>
      </c>
      <c r="L42" s="134" t="str">
        <f>IFERROR(IF(C42=301,"",VLOOKUP(D42,IF(C42&lt;=100,'Enter Cabinet Order Here'!$X:$Y,'Enter Additional Product Here'!$G:$H),IF(C42&lt;=100,2,2),FALSE)),"")</f>
        <v/>
      </c>
      <c r="M42" s="134" t="str">
        <f>IFERROR(IF(C42="","",IF(C42=301,'Print Variations'!$D$5,VLOOKUP(C42,IF(C42&lt;=100,'Enter Cabinet Order Here'!$E:$K,'Enter Additional Product Here'!$E:$H),IF(C42&lt;=100,7,4),FALSE))),"")</f>
        <v/>
      </c>
      <c r="N42" s="134" t="str">
        <f t="shared" si="2"/>
        <v/>
      </c>
      <c r="O42" s="17"/>
      <c r="W42" s="73" t="s">
        <v>375</v>
      </c>
      <c r="X42" s="73" t="s">
        <v>2509</v>
      </c>
      <c r="Z42" s="100" t="str">
        <f t="shared" si="3"/>
        <v>x</v>
      </c>
      <c r="AA42" s="100" t="str">
        <f t="shared" si="4"/>
        <v>x</v>
      </c>
      <c r="AB42" s="100"/>
      <c r="AC42" s="50" t="str">
        <f>IF(AC41&lt;'Print Variations'!$F$5,AC41+1,IF(AC41='Print Variations'!$F$5,IF('Print Variations'!$F$7=0,IF('Print Variations'!$D$5="$","",IF(IFERROR(MATCH(301,AC$2:AC41,0),0)&gt;0,"",301)),101),IF(AC41&gt;='Print Variations'!$F$7,IF(OR('Print Variations'!$D$5="$",'Print Variations'!$D$5=0),"",IF(IFERROR(MATCH(301,AC$2:AC41,0),0)&gt;0,"",301)),AC41+1)))</f>
        <v/>
      </c>
      <c r="AD42" s="105"/>
      <c r="AE42" s="105"/>
    </row>
    <row r="43" spans="2:31" ht="15.95" customHeight="1">
      <c r="B43" s="17"/>
      <c r="C43" s="50" t="str">
        <f>IF(C42&lt;'Print Variations'!$F$5,C42+1,IF(C42='Print Variations'!$F$5,IF('Print Variations'!$F$7=0,IF('Print Variations'!$D$5="$","",IF(IFERROR(MATCH(301,C$13:C42,0),0)&gt;0,"",301)),101),IF(C42&gt;='Print Variations'!$F$7,IF(OR('Print Variations'!$D$5="$",'Print Variations'!$D$5=0),"",IF(IFERROR(MATCH(301,C$13:C42,0),0)&gt;0,"",301)),C42+1)))</f>
        <v/>
      </c>
      <c r="D43" s="32" t="str">
        <f>IFERROR(IF(C43="","",IF(C43=301,"Sales Tax",VLOOKUP(C43,IF(C43&lt;=100,'Enter Cabinet Order Here'!$E:$G,'Enter Additional Product Here'!$E:$G),IF(C43&lt;=100,2,3),FALSE))),"")</f>
        <v/>
      </c>
      <c r="E43" s="157" t="str">
        <f>IFERROR(IF(IF(C43=301,"Sales Tax",VLOOKUP(D43,IF(C43&lt;=100,'Print Here'!$W:$X,'Enter Additional Product Here'!$G:$M),IF(C43&lt;=100,2,3),FALSE))=0,"",IF(C43=301,"Sales Tax",VLOOKUP(D43,IF(C43&lt;=100,'Print Here'!$W:$X,'Enter Additional Product Here'!$G:$M),IF(C43&lt;=100,2,3),FALSE))),"")</f>
        <v/>
      </c>
      <c r="F43" s="157"/>
      <c r="G43" s="157"/>
      <c r="H43" s="157"/>
      <c r="I43" s="157"/>
      <c r="J43" s="157"/>
      <c r="K43" s="133" t="str">
        <f>IFERROR(IF(C43="","",IF(C43=301,"1",VLOOKUP(C43,IF(C43&lt;=100,'Enter Cabinet Order Here'!$E:$G,'Enter Additional Product Here'!$E:$G),IF(C43&lt;=100,3,2),FALSE))),"")</f>
        <v/>
      </c>
      <c r="L43" s="134" t="str">
        <f>IFERROR(IF(C43=301,"",VLOOKUP(D43,IF(C43&lt;=100,'Enter Cabinet Order Here'!$X:$Y,'Enter Additional Product Here'!$G:$H),IF(C43&lt;=100,2,2),FALSE)),"")</f>
        <v/>
      </c>
      <c r="M43" s="134" t="str">
        <f>IFERROR(IF(C43="","",IF(C43=301,'Print Variations'!$D$5,VLOOKUP(C43,IF(C43&lt;=100,'Enter Cabinet Order Here'!$E:$K,'Enter Additional Product Here'!$E:$H),IF(C43&lt;=100,7,4),FALSE))),"")</f>
        <v/>
      </c>
      <c r="N43" s="134" t="str">
        <f t="shared" si="2"/>
        <v/>
      </c>
      <c r="O43" s="17"/>
      <c r="W43" s="73" t="s">
        <v>5484</v>
      </c>
      <c r="X43" s="73" t="s">
        <v>5633</v>
      </c>
      <c r="Z43" s="100" t="str">
        <f t="shared" si="3"/>
        <v>x</v>
      </c>
      <c r="AA43" s="100" t="str">
        <f t="shared" si="4"/>
        <v>x</v>
      </c>
      <c r="AB43" s="100"/>
      <c r="AC43" s="50" t="str">
        <f>IF(AC42&lt;'Print Variations'!$F$5,AC42+1,IF(AC42='Print Variations'!$F$5,IF('Print Variations'!$F$7=0,IF('Print Variations'!$D$5="$","",IF(IFERROR(MATCH(301,AC$2:AC42,0),0)&gt;0,"",301)),101),IF(AC42&gt;='Print Variations'!$F$7,IF(OR('Print Variations'!$D$5="$",'Print Variations'!$D$5=0),"",IF(IFERROR(MATCH(301,AC$2:AC42,0),0)&gt;0,"",301)),AC42+1)))</f>
        <v/>
      </c>
      <c r="AD43" s="105"/>
      <c r="AE43" s="105"/>
    </row>
    <row r="44" spans="2:31" ht="15.95" customHeight="1">
      <c r="B44" s="17"/>
      <c r="C44" s="50" t="str">
        <f>IF(C43&lt;'Print Variations'!$F$5,C43+1,IF(C43='Print Variations'!$F$5,IF('Print Variations'!$F$7=0,IF('Print Variations'!$D$5="$","",IF(IFERROR(MATCH(301,C$13:C43,0),0)&gt;0,"",301)),101),IF(C43&gt;='Print Variations'!$F$7,IF(OR('Print Variations'!$D$5="$",'Print Variations'!$D$5=0),"",IF(IFERROR(MATCH(301,C$13:C43,0),0)&gt;0,"",301)),C43+1)))</f>
        <v/>
      </c>
      <c r="D44" s="32" t="str">
        <f>IFERROR(IF(C44="","",IF(C44=301,"Sales Tax",VLOOKUP(C44,IF(C44&lt;=100,'Enter Cabinet Order Here'!$E:$G,'Enter Additional Product Here'!$E:$G),IF(C44&lt;=100,2,3),FALSE))),"")</f>
        <v/>
      </c>
      <c r="E44" s="157" t="str">
        <f>IFERROR(IF(IF(C44=301,"Sales Tax",VLOOKUP(D44,IF(C44&lt;=100,'Print Here'!$W:$X,'Enter Additional Product Here'!$G:$M),IF(C44&lt;=100,2,3),FALSE))=0,"",IF(C44=301,"Sales Tax",VLOOKUP(D44,IF(C44&lt;=100,'Print Here'!$W:$X,'Enter Additional Product Here'!$G:$M),IF(C44&lt;=100,2,3),FALSE))),"")</f>
        <v/>
      </c>
      <c r="F44" s="157"/>
      <c r="G44" s="157"/>
      <c r="H44" s="157"/>
      <c r="I44" s="157"/>
      <c r="J44" s="157"/>
      <c r="K44" s="133" t="str">
        <f>IFERROR(IF(C44="","",IF(C44=301,"1",VLOOKUP(C44,IF(C44&lt;=100,'Enter Cabinet Order Here'!$E:$G,'Enter Additional Product Here'!$E:$G),IF(C44&lt;=100,3,2),FALSE))),"")</f>
        <v/>
      </c>
      <c r="L44" s="134" t="str">
        <f>IFERROR(IF(C44=301,"",VLOOKUP(D44,IF(C44&lt;=100,'Enter Cabinet Order Here'!$X:$Y,'Enter Additional Product Here'!$G:$H),IF(C44&lt;=100,2,2),FALSE)),"")</f>
        <v/>
      </c>
      <c r="M44" s="134" t="str">
        <f>IFERROR(IF(C44="","",IF(C44=301,'Print Variations'!$D$5,VLOOKUP(C44,IF(C44&lt;=100,'Enter Cabinet Order Here'!$E:$K,'Enter Additional Product Here'!$E:$H),IF(C44&lt;=100,7,4),FALSE))),"")</f>
        <v/>
      </c>
      <c r="N44" s="134" t="str">
        <f t="shared" si="2"/>
        <v/>
      </c>
      <c r="O44" s="17"/>
      <c r="W44" s="73" t="s">
        <v>376</v>
      </c>
      <c r="X44" s="73" t="s">
        <v>3994</v>
      </c>
      <c r="Z44" s="100" t="str">
        <f t="shared" si="3"/>
        <v>x</v>
      </c>
      <c r="AA44" s="100" t="str">
        <f t="shared" si="4"/>
        <v>x</v>
      </c>
      <c r="AB44" s="100"/>
      <c r="AC44" s="50" t="str">
        <f>IF(AC43&lt;'Print Variations'!$F$5,AC43+1,IF(AC43='Print Variations'!$F$5,IF('Print Variations'!$F$7=0,IF('Print Variations'!$D$5="$","",IF(IFERROR(MATCH(301,AC$2:AC43,0),0)&gt;0,"",301)),101),IF(AC43&gt;='Print Variations'!$F$7,IF(OR('Print Variations'!$D$5="$",'Print Variations'!$D$5=0),"",IF(IFERROR(MATCH(301,AC$2:AC43,0),0)&gt;0,"",301)),AC43+1)))</f>
        <v/>
      </c>
      <c r="AD44" s="105"/>
      <c r="AE44" s="105"/>
    </row>
    <row r="45" spans="2:31" ht="15.95" customHeight="1">
      <c r="B45" s="17"/>
      <c r="C45" s="50" t="str">
        <f>IF(C44&lt;'Print Variations'!$F$5,C44+1,IF(C44='Print Variations'!$F$5,IF('Print Variations'!$F$7=0,IF('Print Variations'!$D$5="$","",IF(IFERROR(MATCH(301,C$13:C44,0),0)&gt;0,"",301)),101),IF(C44&gt;='Print Variations'!$F$7,IF(OR('Print Variations'!$D$5="$",'Print Variations'!$D$5=0),"",IF(IFERROR(MATCH(301,C$13:C44,0),0)&gt;0,"",301)),C44+1)))</f>
        <v/>
      </c>
      <c r="D45" s="32" t="str">
        <f>IFERROR(IF(C45="","",IF(C45=301,"Sales Tax",VLOOKUP(C45,IF(C45&lt;=100,'Enter Cabinet Order Here'!$E:$G,'Enter Additional Product Here'!$E:$G),IF(C45&lt;=100,2,3),FALSE))),"")</f>
        <v/>
      </c>
      <c r="E45" s="157" t="str">
        <f>IFERROR(IF(IF(C45=301,"Sales Tax",VLOOKUP(D45,IF(C45&lt;=100,'Print Here'!$W:$X,'Enter Additional Product Here'!$G:$M),IF(C45&lt;=100,2,3),FALSE))=0,"",IF(C45=301,"Sales Tax",VLOOKUP(D45,IF(C45&lt;=100,'Print Here'!$W:$X,'Enter Additional Product Here'!$G:$M),IF(C45&lt;=100,2,3),FALSE))),"")</f>
        <v/>
      </c>
      <c r="F45" s="157"/>
      <c r="G45" s="157"/>
      <c r="H45" s="157"/>
      <c r="I45" s="157"/>
      <c r="J45" s="157"/>
      <c r="K45" s="133" t="str">
        <f>IFERROR(IF(C45="","",IF(C45=301,"1",VLOOKUP(C45,IF(C45&lt;=100,'Enter Cabinet Order Here'!$E:$G,'Enter Additional Product Here'!$E:$G),IF(C45&lt;=100,3,2),FALSE))),"")</f>
        <v/>
      </c>
      <c r="L45" s="134" t="str">
        <f>IFERROR(IF(C45=301,"",VLOOKUP(D45,IF(C45&lt;=100,'Enter Cabinet Order Here'!$X:$Y,'Enter Additional Product Here'!$G:$H),IF(C45&lt;=100,2,2),FALSE)),"")</f>
        <v/>
      </c>
      <c r="M45" s="134" t="str">
        <f>IFERROR(IF(C45="","",IF(C45=301,'Print Variations'!$D$5,VLOOKUP(C45,IF(C45&lt;=100,'Enter Cabinet Order Here'!$E:$K,'Enter Additional Product Here'!$E:$H),IF(C45&lt;=100,7,4),FALSE))),"")</f>
        <v/>
      </c>
      <c r="N45" s="134" t="str">
        <f t="shared" si="2"/>
        <v/>
      </c>
      <c r="O45" s="17"/>
      <c r="W45" s="73" t="s">
        <v>4606</v>
      </c>
      <c r="X45" s="73" t="s">
        <v>4942</v>
      </c>
      <c r="Z45" s="100" t="str">
        <f t="shared" si="3"/>
        <v>x</v>
      </c>
      <c r="AA45" s="100" t="str">
        <f t="shared" si="4"/>
        <v>x</v>
      </c>
      <c r="AB45" s="100"/>
      <c r="AC45" s="50" t="str">
        <f>IF(AC44&lt;'Print Variations'!$F$5,AC44+1,IF(AC44='Print Variations'!$F$5,IF('Print Variations'!$F$7=0,IF('Print Variations'!$D$5="$","",IF(IFERROR(MATCH(301,AC$2:AC44,0),0)&gt;0,"",301)),101),IF(AC44&gt;='Print Variations'!$F$7,IF(OR('Print Variations'!$D$5="$",'Print Variations'!$D$5=0),"",IF(IFERROR(MATCH(301,AC$2:AC44,0),0)&gt;0,"",301)),AC44+1)))</f>
        <v/>
      </c>
      <c r="AD45" s="105"/>
      <c r="AE45" s="105"/>
    </row>
    <row r="46" spans="2:31" ht="15.95" customHeight="1">
      <c r="B46" s="17"/>
      <c r="C46" s="50" t="str">
        <f>IF(C45&lt;'Print Variations'!$F$5,C45+1,IF(C45='Print Variations'!$F$5,IF('Print Variations'!$F$7=0,IF('Print Variations'!$D$5="$","",IF(IFERROR(MATCH(301,C$13:C45,0),0)&gt;0,"",301)),101),IF(C45&gt;='Print Variations'!$F$7,IF(OR('Print Variations'!$D$5="$",'Print Variations'!$D$5=0),"",IF(IFERROR(MATCH(301,C$13:C45,0),0)&gt;0,"",301)),C45+1)))</f>
        <v/>
      </c>
      <c r="D46" s="32" t="str">
        <f>IFERROR(IF(C46="","",IF(C46=301,"Sales Tax",VLOOKUP(C46,IF(C46&lt;=100,'Enter Cabinet Order Here'!$E:$G,'Enter Additional Product Here'!$E:$G),IF(C46&lt;=100,2,3),FALSE))),"")</f>
        <v/>
      </c>
      <c r="E46" s="157" t="str">
        <f>IFERROR(IF(IF(C46=301,"Sales Tax",VLOOKUP(D46,IF(C46&lt;=100,'Print Here'!$W:$X,'Enter Additional Product Here'!$G:$M),IF(C46&lt;=100,2,3),FALSE))=0,"",IF(C46=301,"Sales Tax",VLOOKUP(D46,IF(C46&lt;=100,'Print Here'!$W:$X,'Enter Additional Product Here'!$G:$M),IF(C46&lt;=100,2,3),FALSE))),"")</f>
        <v/>
      </c>
      <c r="F46" s="157"/>
      <c r="G46" s="157"/>
      <c r="H46" s="157"/>
      <c r="I46" s="157"/>
      <c r="J46" s="157"/>
      <c r="K46" s="133" t="str">
        <f>IFERROR(IF(C46="","",IF(C46=301,"1",VLOOKUP(C46,IF(C46&lt;=100,'Enter Cabinet Order Here'!$E:$G,'Enter Additional Product Here'!$E:$G),IF(C46&lt;=100,3,2),FALSE))),"")</f>
        <v/>
      </c>
      <c r="L46" s="134" t="str">
        <f>IFERROR(IF(C46=301,"",VLOOKUP(D46,IF(C46&lt;=100,'Enter Cabinet Order Here'!$X:$Y,'Enter Additional Product Here'!$G:$H),IF(C46&lt;=100,2,2),FALSE)),"")</f>
        <v/>
      </c>
      <c r="M46" s="134" t="str">
        <f>IFERROR(IF(C46="","",IF(C46=301,'Print Variations'!$D$5,VLOOKUP(C46,IF(C46&lt;=100,'Enter Cabinet Order Here'!$E:$K,'Enter Additional Product Here'!$E:$H),IF(C46&lt;=100,7,4),FALSE))),"")</f>
        <v/>
      </c>
      <c r="N46" s="134" t="str">
        <f t="shared" si="2"/>
        <v/>
      </c>
      <c r="O46" s="17"/>
      <c r="W46" s="73" t="s">
        <v>820</v>
      </c>
      <c r="X46" s="73" t="s">
        <v>4138</v>
      </c>
      <c r="Z46" s="100" t="str">
        <f t="shared" si="3"/>
        <v>x</v>
      </c>
      <c r="AA46" s="100" t="str">
        <f t="shared" si="4"/>
        <v>x</v>
      </c>
      <c r="AB46" s="100"/>
      <c r="AC46" s="50" t="str">
        <f>IF(AC45&lt;'Print Variations'!$F$5,AC45+1,IF(AC45='Print Variations'!$F$5,IF('Print Variations'!$F$7=0,IF('Print Variations'!$D$5="$","",IF(IFERROR(MATCH(301,AC$2:AC45,0),0)&gt;0,"",301)),101),IF(AC45&gt;='Print Variations'!$F$7,IF(OR('Print Variations'!$D$5="$",'Print Variations'!$D$5=0),"",IF(IFERROR(MATCH(301,AC$2:AC45,0),0)&gt;0,"",301)),AC45+1)))</f>
        <v/>
      </c>
      <c r="AD46" s="105"/>
      <c r="AE46" s="105"/>
    </row>
    <row r="47" spans="2:31" ht="15.95" customHeight="1">
      <c r="B47" s="17"/>
      <c r="C47" s="50" t="str">
        <f>IF(C46&lt;'Print Variations'!$F$5,C46+1,IF(C46='Print Variations'!$F$5,IF('Print Variations'!$F$7=0,IF('Print Variations'!$D$5="$","",IF(IFERROR(MATCH(301,C$13:C46,0),0)&gt;0,"",301)),101),IF(C46&gt;='Print Variations'!$F$7,IF(OR('Print Variations'!$D$5="$",'Print Variations'!$D$5=0),"",IF(IFERROR(MATCH(301,C$13:C46,0),0)&gt;0,"",301)),C46+1)))</f>
        <v/>
      </c>
      <c r="D47" s="32" t="str">
        <f>IFERROR(IF(C47="","",IF(C47=301,"Sales Tax",VLOOKUP(C47,IF(C47&lt;=100,'Enter Cabinet Order Here'!$E:$G,'Enter Additional Product Here'!$E:$G),IF(C47&lt;=100,2,3),FALSE))),"")</f>
        <v/>
      </c>
      <c r="E47" s="157" t="str">
        <f>IFERROR(IF(IF(C47=301,"Sales Tax",VLOOKUP(D47,IF(C47&lt;=100,'Print Here'!$W:$X,'Enter Additional Product Here'!$G:$M),IF(C47&lt;=100,2,3),FALSE))=0,"",IF(C47=301,"Sales Tax",VLOOKUP(D47,IF(C47&lt;=100,'Print Here'!$W:$X,'Enter Additional Product Here'!$G:$M),IF(C47&lt;=100,2,3),FALSE))),"")</f>
        <v/>
      </c>
      <c r="F47" s="157"/>
      <c r="G47" s="157"/>
      <c r="H47" s="157"/>
      <c r="I47" s="157"/>
      <c r="J47" s="157"/>
      <c r="K47" s="133" t="str">
        <f>IFERROR(IF(C47="","",IF(C47=301,"1",VLOOKUP(C47,IF(C47&lt;=100,'Enter Cabinet Order Here'!$E:$G,'Enter Additional Product Here'!$E:$G),IF(C47&lt;=100,3,2),FALSE))),"")</f>
        <v/>
      </c>
      <c r="L47" s="134" t="str">
        <f>IFERROR(IF(C47=301,"",VLOOKUP(D47,IF(C47&lt;=100,'Enter Cabinet Order Here'!$X:$Y,'Enter Additional Product Here'!$G:$H),IF(C47&lt;=100,2,2),FALSE)),"")</f>
        <v/>
      </c>
      <c r="M47" s="134" t="str">
        <f>IFERROR(IF(C47="","",IF(C47=301,'Print Variations'!$D$5,VLOOKUP(C47,IF(C47&lt;=100,'Enter Cabinet Order Here'!$E:$K,'Enter Additional Product Here'!$E:$H),IF(C47&lt;=100,7,4),FALSE))),"")</f>
        <v/>
      </c>
      <c r="N47" s="134" t="str">
        <f t="shared" si="2"/>
        <v/>
      </c>
      <c r="O47" s="17"/>
      <c r="W47" s="73" t="s">
        <v>821</v>
      </c>
      <c r="X47" s="73" t="s">
        <v>3195</v>
      </c>
      <c r="Z47" s="100" t="str">
        <f t="shared" si="3"/>
        <v>x</v>
      </c>
      <c r="AA47" s="100" t="str">
        <f t="shared" si="4"/>
        <v>x</v>
      </c>
      <c r="AB47" s="100"/>
      <c r="AC47" s="50" t="str">
        <f>IF(AC46&lt;'Print Variations'!$F$5,AC46+1,IF(AC46='Print Variations'!$F$5,IF('Print Variations'!$F$7=0,IF('Print Variations'!$D$5="$","",IF(IFERROR(MATCH(301,AC$2:AC46,0),0)&gt;0,"",301)),101),IF(AC46&gt;='Print Variations'!$F$7,IF(OR('Print Variations'!$D$5="$",'Print Variations'!$D$5=0),"",IF(IFERROR(MATCH(301,AC$2:AC46,0),0)&gt;0,"",301)),AC46+1)))</f>
        <v/>
      </c>
      <c r="AD47" s="105"/>
      <c r="AE47" s="105"/>
    </row>
    <row r="48" spans="2:31" ht="15.95" customHeight="1">
      <c r="B48" s="17"/>
      <c r="C48" s="50" t="str">
        <f>IF(C47&lt;'Print Variations'!$F$5,C47+1,IF(C47='Print Variations'!$F$5,IF('Print Variations'!$F$7=0,IF('Print Variations'!$D$5="$","",IF(IFERROR(MATCH(301,C$13:C47,0),0)&gt;0,"",301)),101),IF(C47&gt;='Print Variations'!$F$7,IF(OR('Print Variations'!$D$5="$",'Print Variations'!$D$5=0),"",IF(IFERROR(MATCH(301,C$13:C47,0),0)&gt;0,"",301)),C47+1)))</f>
        <v/>
      </c>
      <c r="D48" s="32" t="str">
        <f>IFERROR(IF(C48="","",IF(C48=301,"Sales Tax",VLOOKUP(C48,IF(C48&lt;=100,'Enter Cabinet Order Here'!$E:$G,'Enter Additional Product Here'!$E:$G),IF(C48&lt;=100,2,3),FALSE))),"")</f>
        <v/>
      </c>
      <c r="E48" s="157" t="str">
        <f>IFERROR(IF(IF(C48=301,"Sales Tax",VLOOKUP(D48,IF(C48&lt;=100,'Print Here'!$W:$X,'Enter Additional Product Here'!$G:$M),IF(C48&lt;=100,2,3),FALSE))=0,"",IF(C48=301,"Sales Tax",VLOOKUP(D48,IF(C48&lt;=100,'Print Here'!$W:$X,'Enter Additional Product Here'!$G:$M),IF(C48&lt;=100,2,3),FALSE))),"")</f>
        <v/>
      </c>
      <c r="F48" s="157"/>
      <c r="G48" s="157"/>
      <c r="H48" s="157"/>
      <c r="I48" s="157"/>
      <c r="J48" s="157"/>
      <c r="K48" s="133" t="str">
        <f>IFERROR(IF(C48="","",IF(C48=301,"1",VLOOKUP(C48,IF(C48&lt;=100,'Enter Cabinet Order Here'!$E:$G,'Enter Additional Product Here'!$E:$G),IF(C48&lt;=100,3,2),FALSE))),"")</f>
        <v/>
      </c>
      <c r="L48" s="134" t="str">
        <f>IFERROR(IF(C48=301,"",VLOOKUP(D48,IF(C48&lt;=100,'Enter Cabinet Order Here'!$X:$Y,'Enter Additional Product Here'!$G:$H),IF(C48&lt;=100,2,2),FALSE)),"")</f>
        <v/>
      </c>
      <c r="M48" s="134" t="str">
        <f>IFERROR(IF(C48="","",IF(C48=301,'Print Variations'!$D$5,VLOOKUP(C48,IF(C48&lt;=100,'Enter Cabinet Order Here'!$E:$K,'Enter Additional Product Here'!$E:$H),IF(C48&lt;=100,7,4),FALSE))),"")</f>
        <v/>
      </c>
      <c r="N48" s="134" t="str">
        <f t="shared" si="2"/>
        <v/>
      </c>
      <c r="O48" s="17"/>
      <c r="W48" s="73" t="s">
        <v>822</v>
      </c>
      <c r="X48" s="73" t="s">
        <v>2654</v>
      </c>
      <c r="Z48" s="100" t="str">
        <f t="shared" si="3"/>
        <v>x</v>
      </c>
      <c r="AA48" s="100" t="str">
        <f t="shared" si="4"/>
        <v>x</v>
      </c>
      <c r="AB48" s="100"/>
      <c r="AC48" s="50" t="str">
        <f>IF(AC47&lt;'Print Variations'!$F$5,AC47+1,IF(AC47='Print Variations'!$F$5,IF('Print Variations'!$F$7=0,IF('Print Variations'!$D$5="$","",IF(IFERROR(MATCH(301,AC$2:AC47,0),0)&gt;0,"",301)),101),IF(AC47&gt;='Print Variations'!$F$7,IF(OR('Print Variations'!$D$5="$",'Print Variations'!$D$5=0),"",IF(IFERROR(MATCH(301,AC$2:AC47,0),0)&gt;0,"",301)),AC47+1)))</f>
        <v/>
      </c>
      <c r="AD48" s="105"/>
      <c r="AE48" s="105"/>
    </row>
    <row r="49" spans="2:31" ht="15.95" customHeight="1">
      <c r="B49" s="17"/>
      <c r="C49" s="50" t="str">
        <f>IF(C48&lt;'Print Variations'!$F$5,C48+1,IF(C48='Print Variations'!$F$5,IF('Print Variations'!$F$7=0,IF('Print Variations'!$D$5="$","",IF(IFERROR(MATCH(301,C$13:C48,0),0)&gt;0,"",301)),101),IF(C48&gt;='Print Variations'!$F$7,IF(OR('Print Variations'!$D$5="$",'Print Variations'!$D$5=0),"",IF(IFERROR(MATCH(301,C$13:C48,0),0)&gt;0,"",301)),C48+1)))</f>
        <v/>
      </c>
      <c r="D49" s="32" t="str">
        <f>IFERROR(IF(C49="","",IF(C49=301,"Sales Tax",VLOOKUP(C49,IF(C49&lt;=100,'Enter Cabinet Order Here'!$E:$G,'Enter Additional Product Here'!$E:$G),IF(C49&lt;=100,2,3),FALSE))),"")</f>
        <v/>
      </c>
      <c r="E49" s="157" t="str">
        <f>IFERROR(IF(IF(C49=301,"Sales Tax",VLOOKUP(D49,IF(C49&lt;=100,'Print Here'!$W:$X,'Enter Additional Product Here'!$G:$M),IF(C49&lt;=100,2,3),FALSE))=0,"",IF(C49=301,"Sales Tax",VLOOKUP(D49,IF(C49&lt;=100,'Print Here'!$W:$X,'Enter Additional Product Here'!$G:$M),IF(C49&lt;=100,2,3),FALSE))),"")</f>
        <v/>
      </c>
      <c r="F49" s="157"/>
      <c r="G49" s="157"/>
      <c r="H49" s="157"/>
      <c r="I49" s="157"/>
      <c r="J49" s="157"/>
      <c r="K49" s="133" t="str">
        <f>IFERROR(IF(C49="","",IF(C49=301,"1",VLOOKUP(C49,IF(C49&lt;=100,'Enter Cabinet Order Here'!$E:$G,'Enter Additional Product Here'!$E:$G),IF(C49&lt;=100,3,2),FALSE))),"")</f>
        <v/>
      </c>
      <c r="L49" s="134" t="str">
        <f>IFERROR(IF(C49=301,"",VLOOKUP(D49,IF(C49&lt;=100,'Enter Cabinet Order Here'!$X:$Y,'Enter Additional Product Here'!$G:$H),IF(C49&lt;=100,2,2),FALSE)),"")</f>
        <v/>
      </c>
      <c r="M49" s="134" t="str">
        <f>IFERROR(IF(C49="","",IF(C49=301,'Print Variations'!$D$5,VLOOKUP(C49,IF(C49&lt;=100,'Enter Cabinet Order Here'!$E:$K,'Enter Additional Product Here'!$E:$H),IF(C49&lt;=100,7,4),FALSE))),"")</f>
        <v/>
      </c>
      <c r="N49" s="134" t="str">
        <f t="shared" si="2"/>
        <v/>
      </c>
      <c r="O49" s="17"/>
      <c r="W49" s="73" t="s">
        <v>7472</v>
      </c>
      <c r="X49" s="73" t="s">
        <v>7914</v>
      </c>
      <c r="Z49" s="100" t="str">
        <f t="shared" si="3"/>
        <v>x</v>
      </c>
      <c r="AA49" s="100" t="str">
        <f t="shared" si="4"/>
        <v>x</v>
      </c>
      <c r="AB49" s="100"/>
      <c r="AC49" s="50" t="str">
        <f>IF(AC48&lt;'Print Variations'!$F$5,AC48+1,IF(AC48='Print Variations'!$F$5,IF('Print Variations'!$F$7=0,IF('Print Variations'!$D$5="$","",IF(IFERROR(MATCH(301,AC$2:AC48,0),0)&gt;0,"",301)),101),IF(AC48&gt;='Print Variations'!$F$7,IF(OR('Print Variations'!$D$5="$",'Print Variations'!$D$5=0),"",IF(IFERROR(MATCH(301,AC$2:AC48,0),0)&gt;0,"",301)),AC48+1)))</f>
        <v/>
      </c>
      <c r="AD49" s="105"/>
      <c r="AE49" s="105"/>
    </row>
    <row r="50" spans="2:31" ht="15.95" customHeight="1">
      <c r="B50" s="17"/>
      <c r="C50" s="50" t="str">
        <f>IF(C49&lt;'Print Variations'!$F$5,C49+1,IF(C49='Print Variations'!$F$5,IF('Print Variations'!$F$7=0,IF('Print Variations'!$D$5="$","",IF(IFERROR(MATCH(301,C$13:C49,0),0)&gt;0,"",301)),101),IF(C49&gt;='Print Variations'!$F$7,IF(OR('Print Variations'!$D$5="$",'Print Variations'!$D$5=0),"",IF(IFERROR(MATCH(301,C$13:C49,0),0)&gt;0,"",301)),C49+1)))</f>
        <v/>
      </c>
      <c r="D50" s="32" t="str">
        <f>IFERROR(IF(C50="","",IF(C50=301,"Sales Tax",VLOOKUP(C50,IF(C50&lt;=100,'Enter Cabinet Order Here'!$E:$G,'Enter Additional Product Here'!$E:$G),IF(C50&lt;=100,2,3),FALSE))),"")</f>
        <v/>
      </c>
      <c r="E50" s="157" t="str">
        <f>IFERROR(IF(IF(C50=301,"Sales Tax",VLOOKUP(D50,IF(C50&lt;=100,'Print Here'!$W:$X,'Enter Additional Product Here'!$G:$M),IF(C50&lt;=100,2,3),FALSE))=0,"",IF(C50=301,"Sales Tax",VLOOKUP(D50,IF(C50&lt;=100,'Print Here'!$W:$X,'Enter Additional Product Here'!$G:$M),IF(C50&lt;=100,2,3),FALSE))),"")</f>
        <v/>
      </c>
      <c r="F50" s="157"/>
      <c r="G50" s="157"/>
      <c r="H50" s="157"/>
      <c r="I50" s="157"/>
      <c r="J50" s="157"/>
      <c r="K50" s="133" t="str">
        <f>IFERROR(IF(C50="","",IF(C50=301,"1",VLOOKUP(C50,IF(C50&lt;=100,'Enter Cabinet Order Here'!$E:$G,'Enter Additional Product Here'!$E:$G),IF(C50&lt;=100,3,2),FALSE))),"")</f>
        <v/>
      </c>
      <c r="L50" s="134" t="str">
        <f>IFERROR(IF(C50=301,"",VLOOKUP(D50,IF(C50&lt;=100,'Enter Cabinet Order Here'!$X:$Y,'Enter Additional Product Here'!$G:$H),IF(C50&lt;=100,2,2),FALSE)),"")</f>
        <v/>
      </c>
      <c r="M50" s="134" t="str">
        <f>IFERROR(IF(C50="","",IF(C50=301,'Print Variations'!$D$5,VLOOKUP(C50,IF(C50&lt;=100,'Enter Cabinet Order Here'!$E:$K,'Enter Additional Product Here'!$E:$H),IF(C50&lt;=100,7,4),FALSE))),"")</f>
        <v/>
      </c>
      <c r="N50" s="134" t="str">
        <f t="shared" si="2"/>
        <v/>
      </c>
      <c r="O50" s="17"/>
      <c r="W50" s="73" t="s">
        <v>5724</v>
      </c>
      <c r="X50" s="73" t="s">
        <v>5968</v>
      </c>
      <c r="Z50" s="100" t="str">
        <f t="shared" si="3"/>
        <v>x</v>
      </c>
      <c r="AA50" s="100" t="str">
        <f t="shared" si="4"/>
        <v>x</v>
      </c>
      <c r="AB50" s="100"/>
      <c r="AC50" s="50" t="str">
        <f>IF(AC49&lt;'Print Variations'!$F$5,AC49+1,IF(AC49='Print Variations'!$F$5,IF('Print Variations'!$F$7=0,IF('Print Variations'!$D$5="$","",IF(IFERROR(MATCH(301,AC$2:AC49,0),0)&gt;0,"",301)),101),IF(AC49&gt;='Print Variations'!$F$7,IF(OR('Print Variations'!$D$5="$",'Print Variations'!$D$5=0),"",IF(IFERROR(MATCH(301,AC$2:AC49,0),0)&gt;0,"",301)),AC49+1)))</f>
        <v/>
      </c>
      <c r="AD50" s="105"/>
      <c r="AE50" s="105"/>
    </row>
    <row r="51" spans="2:31" ht="15.95" customHeight="1">
      <c r="B51" s="17"/>
      <c r="C51" s="50" t="str">
        <f>IF(C50&lt;'Print Variations'!$F$5,C50+1,IF(C50='Print Variations'!$F$5,IF('Print Variations'!$F$7=0,IF('Print Variations'!$D$5="$","",IF(IFERROR(MATCH(301,C$13:C50,0),0)&gt;0,"",301)),101),IF(C50&gt;='Print Variations'!$F$7,IF(OR('Print Variations'!$D$5="$",'Print Variations'!$D$5=0),"",IF(IFERROR(MATCH(301,C$13:C50,0),0)&gt;0,"",301)),C50+1)))</f>
        <v/>
      </c>
      <c r="D51" s="32" t="str">
        <f>IFERROR(IF(C51="","",IF(C51=301,"Sales Tax",VLOOKUP(C51,IF(C51&lt;=100,'Enter Cabinet Order Here'!$E:$G,'Enter Additional Product Here'!$E:$G),IF(C51&lt;=100,2,3),FALSE))),"")</f>
        <v/>
      </c>
      <c r="E51" s="157" t="str">
        <f>IFERROR(IF(IF(C51=301,"Sales Tax",VLOOKUP(D51,IF(C51&lt;=100,'Print Here'!$W:$X,'Enter Additional Product Here'!$G:$M),IF(C51&lt;=100,2,3),FALSE))=0,"",IF(C51=301,"Sales Tax",VLOOKUP(D51,IF(C51&lt;=100,'Print Here'!$W:$X,'Enter Additional Product Here'!$G:$M),IF(C51&lt;=100,2,3),FALSE))),"")</f>
        <v/>
      </c>
      <c r="F51" s="157"/>
      <c r="G51" s="157"/>
      <c r="H51" s="157"/>
      <c r="I51" s="157"/>
      <c r="J51" s="157"/>
      <c r="K51" s="133" t="str">
        <f>IFERROR(IF(C51="","",IF(C51=301,"1",VLOOKUP(C51,IF(C51&lt;=100,'Enter Cabinet Order Here'!$E:$G,'Enter Additional Product Here'!$E:$G),IF(C51&lt;=100,3,2),FALSE))),"")</f>
        <v/>
      </c>
      <c r="L51" s="134" t="str">
        <f>IFERROR(IF(C51=301,"",VLOOKUP(D51,IF(C51&lt;=100,'Enter Cabinet Order Here'!$X:$Y,'Enter Additional Product Here'!$G:$H),IF(C51&lt;=100,2,2),FALSE)),"")</f>
        <v/>
      </c>
      <c r="M51" s="134" t="str">
        <f>IFERROR(IF(C51="","",IF(C51=301,'Print Variations'!$D$5,VLOOKUP(C51,IF(C51&lt;=100,'Enter Cabinet Order Here'!$E:$K,'Enter Additional Product Here'!$E:$H),IF(C51&lt;=100,7,4),FALSE))),"")</f>
        <v/>
      </c>
      <c r="N51" s="134" t="str">
        <f t="shared" si="2"/>
        <v/>
      </c>
      <c r="O51" s="17"/>
      <c r="W51" s="73" t="s">
        <v>7471</v>
      </c>
      <c r="X51" s="73" t="s">
        <v>7915</v>
      </c>
      <c r="Z51" s="100" t="str">
        <f t="shared" si="3"/>
        <v>x</v>
      </c>
      <c r="AA51" s="100" t="str">
        <f t="shared" si="4"/>
        <v>x</v>
      </c>
      <c r="AB51" s="100"/>
      <c r="AC51" s="50" t="str">
        <f>IF(AC50&lt;'Print Variations'!$F$5,AC50+1,IF(AC50='Print Variations'!$F$5,IF('Print Variations'!$F$7=0,IF('Print Variations'!$D$5="$","",IF(IFERROR(MATCH(301,AC$2:AC50,0),0)&gt;0,"",301)),101),IF(AC50&gt;='Print Variations'!$F$7,IF(OR('Print Variations'!$D$5="$",'Print Variations'!$D$5=0),"",IF(IFERROR(MATCH(301,AC$2:AC50,0),0)&gt;0,"",301)),AC50+1)))</f>
        <v/>
      </c>
      <c r="AD51" s="105"/>
      <c r="AE51" s="105"/>
    </row>
    <row r="52" spans="2:31" ht="15.95" customHeight="1">
      <c r="B52" s="17"/>
      <c r="C52" s="50" t="str">
        <f>IF(C51&lt;'Print Variations'!$F$5,C51+1,IF(C51='Print Variations'!$F$5,IF('Print Variations'!$F$7=0,IF('Print Variations'!$D$5="$","",IF(IFERROR(MATCH(301,C$13:C51,0),0)&gt;0,"",301)),101),IF(C51&gt;='Print Variations'!$F$7,IF(OR('Print Variations'!$D$5="$",'Print Variations'!$D$5=0),"",IF(IFERROR(MATCH(301,C$13:C51,0),0)&gt;0,"",301)),C51+1)))</f>
        <v/>
      </c>
      <c r="D52" s="32" t="str">
        <f>IFERROR(IF(C52="","",IF(C52=301,"Sales Tax",VLOOKUP(C52,IF(C52&lt;=100,'Enter Cabinet Order Here'!$E:$G,'Enter Additional Product Here'!$E:$G),IF(C52&lt;=100,2,3),FALSE))),"")</f>
        <v/>
      </c>
      <c r="E52" s="157" t="str">
        <f>IFERROR(IF(IF(C52=301,"Sales Tax",VLOOKUP(D52,IF(C52&lt;=100,'Print Here'!$W:$X,'Enter Additional Product Here'!$G:$M),IF(C52&lt;=100,2,3),FALSE))=0,"",IF(C52=301,"Sales Tax",VLOOKUP(D52,IF(C52&lt;=100,'Print Here'!$W:$X,'Enter Additional Product Here'!$G:$M),IF(C52&lt;=100,2,3),FALSE))),"")</f>
        <v/>
      </c>
      <c r="F52" s="157"/>
      <c r="G52" s="157"/>
      <c r="H52" s="157"/>
      <c r="I52" s="157"/>
      <c r="J52" s="157"/>
      <c r="K52" s="133" t="str">
        <f>IFERROR(IF(C52="","",IF(C52=301,"1",VLOOKUP(C52,IF(C52&lt;=100,'Enter Cabinet Order Here'!$E:$G,'Enter Additional Product Here'!$E:$G),IF(C52&lt;=100,3,2),FALSE))),"")</f>
        <v/>
      </c>
      <c r="L52" s="134" t="str">
        <f>IFERROR(IF(C52=301,"",VLOOKUP(D52,IF(C52&lt;=100,'Enter Cabinet Order Here'!$X:$Y,'Enter Additional Product Here'!$G:$H),IF(C52&lt;=100,2,2),FALSE)),"")</f>
        <v/>
      </c>
      <c r="M52" s="134" t="str">
        <f>IFERROR(IF(C52="","",IF(C52=301,'Print Variations'!$D$5,VLOOKUP(C52,IF(C52&lt;=100,'Enter Cabinet Order Here'!$E:$K,'Enter Additional Product Here'!$E:$H),IF(C52&lt;=100,7,4),FALSE))),"")</f>
        <v/>
      </c>
      <c r="N52" s="134" t="str">
        <f t="shared" si="2"/>
        <v/>
      </c>
      <c r="O52" s="17"/>
      <c r="W52" s="73" t="s">
        <v>4607</v>
      </c>
      <c r="X52" s="73" t="s">
        <v>4943</v>
      </c>
      <c r="Z52" s="100" t="str">
        <f t="shared" si="3"/>
        <v>x</v>
      </c>
      <c r="AA52" s="100" t="str">
        <f t="shared" si="4"/>
        <v>x</v>
      </c>
      <c r="AB52" s="100"/>
      <c r="AC52" s="50" t="str">
        <f>IF(AC51&lt;'Print Variations'!$F$5,AC51+1,IF(AC51='Print Variations'!$F$5,IF('Print Variations'!$F$7=0,IF('Print Variations'!$D$5="$","",IF(IFERROR(MATCH(301,AC$2:AC51,0),0)&gt;0,"",301)),101),IF(AC51&gt;='Print Variations'!$F$7,IF(OR('Print Variations'!$D$5="$",'Print Variations'!$D$5=0),"",IF(IFERROR(MATCH(301,AC$2:AC51,0),0)&gt;0,"",301)),AC51+1)))</f>
        <v/>
      </c>
      <c r="AD52" s="105"/>
      <c r="AE52" s="105"/>
    </row>
    <row r="53" spans="2:31" ht="15.95" customHeight="1">
      <c r="B53" s="17"/>
      <c r="C53" s="50" t="str">
        <f>IF(C52&lt;'Print Variations'!$F$5,C52+1,IF(C52='Print Variations'!$F$5,IF('Print Variations'!$F$7=0,IF('Print Variations'!$D$5="$","",IF(IFERROR(MATCH(301,C$13:C52,0),0)&gt;0,"",301)),101),IF(C52&gt;='Print Variations'!$F$7,IF(OR('Print Variations'!$D$5="$",'Print Variations'!$D$5=0),"",IF(IFERROR(MATCH(301,C$13:C52,0),0)&gt;0,"",301)),C52+1)))</f>
        <v/>
      </c>
      <c r="D53" s="32" t="str">
        <f>IFERROR(IF(C53="","",IF(C53=301,"Sales Tax",VLOOKUP(C53,IF(C53&lt;=100,'Enter Cabinet Order Here'!$E:$G,'Enter Additional Product Here'!$E:$G),IF(C53&lt;=100,2,3),FALSE))),"")</f>
        <v/>
      </c>
      <c r="E53" s="157" t="str">
        <f>IFERROR(IF(IF(C53=301,"Sales Tax",VLOOKUP(D53,IF(C53&lt;=100,'Print Here'!$W:$X,'Enter Additional Product Here'!$G:$M),IF(C53&lt;=100,2,3),FALSE))=0,"",IF(C53=301,"Sales Tax",VLOOKUP(D53,IF(C53&lt;=100,'Print Here'!$W:$X,'Enter Additional Product Here'!$G:$M),IF(C53&lt;=100,2,3),FALSE))),"")</f>
        <v/>
      </c>
      <c r="F53" s="157"/>
      <c r="G53" s="157"/>
      <c r="H53" s="157"/>
      <c r="I53" s="157"/>
      <c r="J53" s="157"/>
      <c r="K53" s="133" t="str">
        <f>IFERROR(IF(C53="","",IF(C53=301,"1",VLOOKUP(C53,IF(C53&lt;=100,'Enter Cabinet Order Here'!$E:$G,'Enter Additional Product Here'!$E:$G),IF(C53&lt;=100,3,2),FALSE))),"")</f>
        <v/>
      </c>
      <c r="L53" s="134" t="str">
        <f>IFERROR(IF(C53=301,"",VLOOKUP(D53,IF(C53&lt;=100,'Enter Cabinet Order Here'!$X:$Y,'Enter Additional Product Here'!$G:$H),IF(C53&lt;=100,2,2),FALSE)),"")</f>
        <v/>
      </c>
      <c r="M53" s="134" t="str">
        <f>IFERROR(IF(C53="","",IF(C53=301,'Print Variations'!$D$5,VLOOKUP(C53,IF(C53&lt;=100,'Enter Cabinet Order Here'!$E:$K,'Enter Additional Product Here'!$E:$H),IF(C53&lt;=100,7,4),FALSE))),"")</f>
        <v/>
      </c>
      <c r="N53" s="134" t="str">
        <f t="shared" si="2"/>
        <v/>
      </c>
      <c r="O53" s="17"/>
      <c r="W53" s="73" t="s">
        <v>7470</v>
      </c>
      <c r="X53" s="73" t="s">
        <v>7916</v>
      </c>
      <c r="Z53" s="100" t="str">
        <f t="shared" si="3"/>
        <v>x</v>
      </c>
      <c r="AA53" s="100" t="str">
        <f t="shared" si="4"/>
        <v>x</v>
      </c>
      <c r="AB53" s="100"/>
      <c r="AC53" s="50" t="str">
        <f>IF(AC52&lt;'Print Variations'!$F$5,AC52+1,IF(AC52='Print Variations'!$F$5,IF('Print Variations'!$F$7=0,IF('Print Variations'!$D$5="$","",IF(IFERROR(MATCH(301,AC$2:AC52,0),0)&gt;0,"",301)),101),IF(AC52&gt;='Print Variations'!$F$7,IF(OR('Print Variations'!$D$5="$",'Print Variations'!$D$5=0),"",IF(IFERROR(MATCH(301,AC$2:AC52,0),0)&gt;0,"",301)),AC52+1)))</f>
        <v/>
      </c>
      <c r="AD53" s="105"/>
      <c r="AE53" s="105"/>
    </row>
    <row r="54" spans="2:31" ht="15.95" customHeight="1">
      <c r="B54" s="17"/>
      <c r="C54" s="50" t="str">
        <f>IF(C53&lt;'Print Variations'!$F$5,C53+1,IF(C53='Print Variations'!$F$5,IF('Print Variations'!$F$7=0,IF('Print Variations'!$D$5="$","",IF(IFERROR(MATCH(301,C$13:C53,0),0)&gt;0,"",301)),101),IF(C53&gt;='Print Variations'!$F$7,IF(OR('Print Variations'!$D$5="$",'Print Variations'!$D$5=0),"",IF(IFERROR(MATCH(301,C$13:C53,0),0)&gt;0,"",301)),C53+1)))</f>
        <v/>
      </c>
      <c r="D54" s="32" t="str">
        <f>IFERROR(IF(C54="","",IF(C54=301,"Sales Tax",VLOOKUP(C54,IF(C54&lt;=100,'Enter Cabinet Order Here'!$E:$G,'Enter Additional Product Here'!$E:$G),IF(C54&lt;=100,2,3),FALSE))),"")</f>
        <v/>
      </c>
      <c r="E54" s="157" t="str">
        <f>IFERROR(IF(IF(C54=301,"Sales Tax",VLOOKUP(D54,IF(C54&lt;=100,'Print Here'!$W:$X,'Enter Additional Product Here'!$G:$M),IF(C54&lt;=100,2,3),FALSE))=0,"",IF(C54=301,"Sales Tax",VLOOKUP(D54,IF(C54&lt;=100,'Print Here'!$W:$X,'Enter Additional Product Here'!$G:$M),IF(C54&lt;=100,2,3),FALSE))),"")</f>
        <v/>
      </c>
      <c r="F54" s="157"/>
      <c r="G54" s="157"/>
      <c r="H54" s="157"/>
      <c r="I54" s="157"/>
      <c r="J54" s="157"/>
      <c r="K54" s="133" t="str">
        <f>IFERROR(IF(C54="","",IF(C54=301,"1",VLOOKUP(C54,IF(C54&lt;=100,'Enter Cabinet Order Here'!$E:$G,'Enter Additional Product Here'!$E:$G),IF(C54&lt;=100,3,2),FALSE))),"")</f>
        <v/>
      </c>
      <c r="L54" s="134" t="str">
        <f>IFERROR(IF(C54=301,"",VLOOKUP(D54,IF(C54&lt;=100,'Enter Cabinet Order Here'!$X:$Y,'Enter Additional Product Here'!$G:$H),IF(C54&lt;=100,2,2),FALSE)),"")</f>
        <v/>
      </c>
      <c r="M54" s="134" t="str">
        <f>IFERROR(IF(C54="","",IF(C54=301,'Print Variations'!$D$5,VLOOKUP(C54,IF(C54&lt;=100,'Enter Cabinet Order Here'!$E:$K,'Enter Additional Product Here'!$E:$H),IF(C54&lt;=100,7,4),FALSE))),"")</f>
        <v/>
      </c>
      <c r="N54" s="134" t="str">
        <f t="shared" si="2"/>
        <v/>
      </c>
      <c r="O54" s="17"/>
      <c r="W54" s="73" t="s">
        <v>6179</v>
      </c>
      <c r="X54" s="73" t="s">
        <v>6325</v>
      </c>
      <c r="Z54" s="100" t="str">
        <f t="shared" si="3"/>
        <v>x</v>
      </c>
      <c r="AA54" s="100" t="str">
        <f t="shared" si="4"/>
        <v>x</v>
      </c>
      <c r="AB54" s="100"/>
      <c r="AC54" s="50" t="str">
        <f>IF(AC53&lt;'Print Variations'!$F$5,AC53+1,IF(AC53='Print Variations'!$F$5,IF('Print Variations'!$F$7=0,IF('Print Variations'!$D$5="$","",IF(IFERROR(MATCH(301,AC$2:AC53,0),0)&gt;0,"",301)),101),IF(AC53&gt;='Print Variations'!$F$7,IF(OR('Print Variations'!$D$5="$",'Print Variations'!$D$5=0),"",IF(IFERROR(MATCH(301,AC$2:AC53,0),0)&gt;0,"",301)),AC53+1)))</f>
        <v/>
      </c>
      <c r="AD54" s="105"/>
      <c r="AE54" s="105"/>
    </row>
    <row r="55" spans="2:31" ht="15.95" customHeight="1">
      <c r="B55" s="17"/>
      <c r="C55" s="50" t="str">
        <f>IF(C54&lt;'Print Variations'!$F$5,C54+1,IF(C54='Print Variations'!$F$5,IF('Print Variations'!$F$7=0,IF('Print Variations'!$D$5="$","",IF(IFERROR(MATCH(301,C$13:C54,0),0)&gt;0,"",301)),101),IF(C54&gt;='Print Variations'!$F$7,IF(OR('Print Variations'!$D$5="$",'Print Variations'!$D$5=0),"",IF(IFERROR(MATCH(301,C$13:C54,0),0)&gt;0,"",301)),C54+1)))</f>
        <v/>
      </c>
      <c r="D55" s="32" t="str">
        <f>IFERROR(IF(C55="","",IF(C55=301,"Sales Tax",VLOOKUP(C55,IF(C55&lt;=100,'Enter Cabinet Order Here'!$E:$G,'Enter Additional Product Here'!$E:$G),IF(C55&lt;=100,2,3),FALSE))),"")</f>
        <v/>
      </c>
      <c r="E55" s="157" t="str">
        <f>IFERROR(IF(IF(C55=301,"Sales Tax",VLOOKUP(D55,IF(C55&lt;=100,'Print Here'!$W:$X,'Enter Additional Product Here'!$G:$M),IF(C55&lt;=100,2,3),FALSE))=0,"",IF(C55=301,"Sales Tax",VLOOKUP(D55,IF(C55&lt;=100,'Print Here'!$W:$X,'Enter Additional Product Here'!$G:$M),IF(C55&lt;=100,2,3),FALSE))),"")</f>
        <v/>
      </c>
      <c r="F55" s="157"/>
      <c r="G55" s="157"/>
      <c r="H55" s="157"/>
      <c r="I55" s="157"/>
      <c r="J55" s="157"/>
      <c r="K55" s="133" t="str">
        <f>IFERROR(IF(C55="","",IF(C55=301,"1",VLOOKUP(C55,IF(C55&lt;=100,'Enter Cabinet Order Here'!$E:$G,'Enter Additional Product Here'!$E:$G),IF(C55&lt;=100,3,2),FALSE))),"")</f>
        <v/>
      </c>
      <c r="L55" s="134" t="str">
        <f>IFERROR(IF(C55=301,"",VLOOKUP(D55,IF(C55&lt;=100,'Enter Cabinet Order Here'!$X:$Y,'Enter Additional Product Here'!$G:$H),IF(C55&lt;=100,2,2),FALSE)),"")</f>
        <v/>
      </c>
      <c r="M55" s="134" t="str">
        <f>IFERROR(IF(C55="","",IF(C55=301,'Print Variations'!$D$5,VLOOKUP(C55,IF(C55&lt;=100,'Enter Cabinet Order Here'!$E:$K,'Enter Additional Product Here'!$E:$H),IF(C55&lt;=100,7,4),FALSE))),"")</f>
        <v/>
      </c>
      <c r="N55" s="134" t="str">
        <f t="shared" si="2"/>
        <v/>
      </c>
      <c r="O55" s="17"/>
      <c r="W55" s="73" t="s">
        <v>824</v>
      </c>
      <c r="X55" s="73" t="s">
        <v>4139</v>
      </c>
      <c r="Z55" s="100" t="str">
        <f t="shared" si="3"/>
        <v>x</v>
      </c>
      <c r="AA55" s="100" t="str">
        <f t="shared" si="4"/>
        <v>x</v>
      </c>
      <c r="AB55" s="100"/>
      <c r="AC55" s="50" t="str">
        <f>IF(AC54&lt;'Print Variations'!$F$5,AC54+1,IF(AC54='Print Variations'!$F$5,IF('Print Variations'!$F$7=0,IF('Print Variations'!$D$5="$","",IF(IFERROR(MATCH(301,AC$2:AC54,0),0)&gt;0,"",301)),101),IF(AC54&gt;='Print Variations'!$F$7,IF(OR('Print Variations'!$D$5="$",'Print Variations'!$D$5=0),"",IF(IFERROR(MATCH(301,AC$2:AC54,0),0)&gt;0,"",301)),AC54+1)))</f>
        <v/>
      </c>
      <c r="AD55" s="105"/>
      <c r="AE55" s="105"/>
    </row>
    <row r="56" spans="2:31" ht="15.95" customHeight="1">
      <c r="B56" s="17"/>
      <c r="C56" s="50" t="str">
        <f>IF(C55&lt;'Print Variations'!$F$5,C55+1,IF(C55='Print Variations'!$F$5,IF('Print Variations'!$F$7=0,IF('Print Variations'!$D$5="$","",IF(IFERROR(MATCH(301,C$13:C55,0),0)&gt;0,"",301)),101),IF(C55&gt;='Print Variations'!$F$7,IF(OR('Print Variations'!$D$5="$",'Print Variations'!$D$5=0),"",IF(IFERROR(MATCH(301,C$13:C55,0),0)&gt;0,"",301)),C55+1)))</f>
        <v/>
      </c>
      <c r="D56" s="32" t="str">
        <f>IFERROR(IF(C56="","",IF(C56=301,"Sales Tax",VLOOKUP(C56,IF(C56&lt;=100,'Enter Cabinet Order Here'!$E:$G,'Enter Additional Product Here'!$E:$G),IF(C56&lt;=100,2,3),FALSE))),"")</f>
        <v/>
      </c>
      <c r="E56" s="157" t="str">
        <f>IFERROR(IF(IF(C56=301,"Sales Tax",VLOOKUP(D56,IF(C56&lt;=100,'Print Here'!$W:$X,'Enter Additional Product Here'!$G:$M),IF(C56&lt;=100,2,3),FALSE))=0,"",IF(C56=301,"Sales Tax",VLOOKUP(D56,IF(C56&lt;=100,'Print Here'!$W:$X,'Enter Additional Product Here'!$G:$M),IF(C56&lt;=100,2,3),FALSE))),"")</f>
        <v/>
      </c>
      <c r="F56" s="157"/>
      <c r="G56" s="157"/>
      <c r="H56" s="157"/>
      <c r="I56" s="157"/>
      <c r="J56" s="157"/>
      <c r="K56" s="133" t="str">
        <f>IFERROR(IF(C56="","",IF(C56=301,"1",VLOOKUP(C56,IF(C56&lt;=100,'Enter Cabinet Order Here'!$E:$G,'Enter Additional Product Here'!$E:$G),IF(C56&lt;=100,3,2),FALSE))),"")</f>
        <v/>
      </c>
      <c r="L56" s="134" t="str">
        <f>IFERROR(IF(C56=301,"",VLOOKUP(D56,IF(C56&lt;=100,'Enter Cabinet Order Here'!$X:$Y,'Enter Additional Product Here'!$G:$H),IF(C56&lt;=100,2,2),FALSE)),"")</f>
        <v/>
      </c>
      <c r="M56" s="134" t="str">
        <f>IFERROR(IF(C56="","",IF(C56=301,'Print Variations'!$D$5,VLOOKUP(C56,IF(C56&lt;=100,'Enter Cabinet Order Here'!$E:$K,'Enter Additional Product Here'!$E:$H),IF(C56&lt;=100,7,4),FALSE))),"")</f>
        <v/>
      </c>
      <c r="N56" s="134" t="str">
        <f t="shared" si="2"/>
        <v/>
      </c>
      <c r="O56" s="17"/>
      <c r="W56" s="73" t="s">
        <v>377</v>
      </c>
      <c r="X56" s="73" t="s">
        <v>3052</v>
      </c>
      <c r="Z56" s="100" t="str">
        <f t="shared" si="3"/>
        <v>x</v>
      </c>
      <c r="AA56" s="100" t="str">
        <f t="shared" si="4"/>
        <v>x</v>
      </c>
      <c r="AB56" s="100"/>
      <c r="AC56" s="50" t="str">
        <f>IF(AC55&lt;'Print Variations'!$F$5,AC55+1,IF(AC55='Print Variations'!$F$5,IF('Print Variations'!$F$7=0,IF('Print Variations'!$D$5="$","",IF(IFERROR(MATCH(301,AC$2:AC55,0),0)&gt;0,"",301)),101),IF(AC55&gt;='Print Variations'!$F$7,IF(OR('Print Variations'!$D$5="$",'Print Variations'!$D$5=0),"",IF(IFERROR(MATCH(301,AC$2:AC55,0),0)&gt;0,"",301)),AC55+1)))</f>
        <v/>
      </c>
      <c r="AD56" s="105"/>
      <c r="AE56" s="105"/>
    </row>
    <row r="57" spans="2:31" ht="15.95" customHeight="1">
      <c r="B57" s="17"/>
      <c r="C57" s="50" t="str">
        <f>IF(C56&lt;'Print Variations'!$F$5,C56+1,IF(C56='Print Variations'!$F$5,IF('Print Variations'!$F$7=0,IF('Print Variations'!$D$5="$","",IF(IFERROR(MATCH(301,C$13:C56,0),0)&gt;0,"",301)),101),IF(C56&gt;='Print Variations'!$F$7,IF(OR('Print Variations'!$D$5="$",'Print Variations'!$D$5=0),"",IF(IFERROR(MATCH(301,C$13:C56,0),0)&gt;0,"",301)),C56+1)))</f>
        <v/>
      </c>
      <c r="D57" s="32" t="str">
        <f>IFERROR(IF(C57="","",IF(C57=301,"Sales Tax",VLOOKUP(C57,IF(C57&lt;=100,'Enter Cabinet Order Here'!$E:$G,'Enter Additional Product Here'!$E:$G),IF(C57&lt;=100,2,3),FALSE))),"")</f>
        <v/>
      </c>
      <c r="E57" s="157" t="str">
        <f>IFERROR(IF(IF(C57=301,"Sales Tax",VLOOKUP(D57,IF(C57&lt;=100,'Print Here'!$W:$X,'Enter Additional Product Here'!$G:$M),IF(C57&lt;=100,2,3),FALSE))=0,"",IF(C57=301,"Sales Tax",VLOOKUP(D57,IF(C57&lt;=100,'Print Here'!$W:$X,'Enter Additional Product Here'!$G:$M),IF(C57&lt;=100,2,3),FALSE))),"")</f>
        <v/>
      </c>
      <c r="F57" s="157"/>
      <c r="G57" s="157"/>
      <c r="H57" s="157"/>
      <c r="I57" s="157"/>
      <c r="J57" s="157"/>
      <c r="K57" s="133" t="str">
        <f>IFERROR(IF(C57="","",IF(C57=301,"1",VLOOKUP(C57,IF(C57&lt;=100,'Enter Cabinet Order Here'!$E:$G,'Enter Additional Product Here'!$E:$G),IF(C57&lt;=100,3,2),FALSE))),"")</f>
        <v/>
      </c>
      <c r="L57" s="134" t="str">
        <f>IFERROR(IF(C57=301,"",VLOOKUP(D57,IF(C57&lt;=100,'Enter Cabinet Order Here'!$X:$Y,'Enter Additional Product Here'!$G:$H),IF(C57&lt;=100,2,2),FALSE)),"")</f>
        <v/>
      </c>
      <c r="M57" s="134" t="str">
        <f>IFERROR(IF(C57="","",IF(C57=301,'Print Variations'!$D$5,VLOOKUP(C57,IF(C57&lt;=100,'Enter Cabinet Order Here'!$E:$K,'Enter Additional Product Here'!$E:$H),IF(C57&lt;=100,7,4),FALSE))),"")</f>
        <v/>
      </c>
      <c r="N57" s="134" t="str">
        <f t="shared" si="2"/>
        <v/>
      </c>
      <c r="O57" s="17"/>
      <c r="W57" s="73" t="s">
        <v>378</v>
      </c>
      <c r="X57" s="73" t="s">
        <v>2510</v>
      </c>
      <c r="Z57" s="100" t="str">
        <f t="shared" si="3"/>
        <v>x</v>
      </c>
      <c r="AA57" s="100" t="str">
        <f t="shared" si="4"/>
        <v>x</v>
      </c>
      <c r="AB57" s="100"/>
      <c r="AC57" s="50" t="str">
        <f>IF(AC56&lt;'Print Variations'!$F$5,AC56+1,IF(AC56='Print Variations'!$F$5,IF('Print Variations'!$F$7=0,IF('Print Variations'!$D$5="$","",IF(IFERROR(MATCH(301,AC$2:AC56,0),0)&gt;0,"",301)),101),IF(AC56&gt;='Print Variations'!$F$7,IF(OR('Print Variations'!$D$5="$",'Print Variations'!$D$5=0),"",IF(IFERROR(MATCH(301,AC$2:AC56,0),0)&gt;0,"",301)),AC56+1)))</f>
        <v/>
      </c>
      <c r="AD57" s="105"/>
      <c r="AE57" s="105"/>
    </row>
    <row r="58" spans="2:31" ht="15.95" customHeight="1">
      <c r="B58" s="17"/>
      <c r="C58" s="50" t="str">
        <f>IF(C57&lt;'Print Variations'!$F$5,C57+1,IF(C57='Print Variations'!$F$5,IF('Print Variations'!$F$7=0,IF('Print Variations'!$D$5="$","",IF(IFERROR(MATCH(301,C$13:C57,0),0)&gt;0,"",301)),101),IF(C57&gt;='Print Variations'!$F$7,IF(OR('Print Variations'!$D$5="$",'Print Variations'!$D$5=0),"",IF(IFERROR(MATCH(301,C$13:C57,0),0)&gt;0,"",301)),C57+1)))</f>
        <v/>
      </c>
      <c r="D58" s="32" t="str">
        <f>IFERROR(IF(C58="","",IF(C58=301,"Sales Tax",VLOOKUP(C58,IF(C58&lt;=100,'Enter Cabinet Order Here'!$E:$G,'Enter Additional Product Here'!$E:$G),IF(C58&lt;=100,2,3),FALSE))),"")</f>
        <v/>
      </c>
      <c r="E58" s="157" t="str">
        <f>IFERROR(IF(IF(C58=301,"Sales Tax",VLOOKUP(D58,IF(C58&lt;=100,'Print Here'!$W:$X,'Enter Additional Product Here'!$G:$M),IF(C58&lt;=100,2,3),FALSE))=0,"",IF(C58=301,"Sales Tax",VLOOKUP(D58,IF(C58&lt;=100,'Print Here'!$W:$X,'Enter Additional Product Here'!$G:$M),IF(C58&lt;=100,2,3),FALSE))),"")</f>
        <v/>
      </c>
      <c r="F58" s="157"/>
      <c r="G58" s="157"/>
      <c r="H58" s="157"/>
      <c r="I58" s="157"/>
      <c r="J58" s="157"/>
      <c r="K58" s="133" t="str">
        <f>IFERROR(IF(C58="","",IF(C58=301,"1",VLOOKUP(C58,IF(C58&lt;=100,'Enter Cabinet Order Here'!$E:$G,'Enter Additional Product Here'!$E:$G),IF(C58&lt;=100,3,2),FALSE))),"")</f>
        <v/>
      </c>
      <c r="L58" s="134" t="str">
        <f>IFERROR(IF(C58=301,"",VLOOKUP(D58,IF(C58&lt;=100,'Enter Cabinet Order Here'!$X:$Y,'Enter Additional Product Here'!$G:$H),IF(C58&lt;=100,2,2),FALSE)),"")</f>
        <v/>
      </c>
      <c r="M58" s="134" t="str">
        <f>IFERROR(IF(C58="","",IF(C58=301,'Print Variations'!$D$5,VLOOKUP(C58,IF(C58&lt;=100,'Enter Cabinet Order Here'!$E:$K,'Enter Additional Product Here'!$E:$H),IF(C58&lt;=100,7,4),FALSE))),"")</f>
        <v/>
      </c>
      <c r="N58" s="134" t="str">
        <f t="shared" si="2"/>
        <v/>
      </c>
      <c r="O58" s="17"/>
      <c r="W58" s="73" t="s">
        <v>5485</v>
      </c>
      <c r="X58" s="73" t="s">
        <v>5634</v>
      </c>
      <c r="Z58" s="100" t="str">
        <f t="shared" si="3"/>
        <v>x</v>
      </c>
      <c r="AA58" s="100" t="str">
        <f t="shared" si="4"/>
        <v>x</v>
      </c>
      <c r="AB58" s="100"/>
      <c r="AC58" s="50" t="str">
        <f>IF(AC57&lt;'Print Variations'!$F$5,AC57+1,IF(AC57='Print Variations'!$F$5,IF('Print Variations'!$F$7=0,IF('Print Variations'!$D$5="$","",IF(IFERROR(MATCH(301,AC$2:AC57,0),0)&gt;0,"",301)),101),IF(AC57&gt;='Print Variations'!$F$7,IF(OR('Print Variations'!$D$5="$",'Print Variations'!$D$5=0),"",IF(IFERROR(MATCH(301,AC$2:AC57,0),0)&gt;0,"",301)),AC57+1)))</f>
        <v/>
      </c>
      <c r="AD58" s="105"/>
      <c r="AE58" s="105"/>
    </row>
    <row r="59" spans="2:31" ht="15.95" customHeight="1">
      <c r="B59" s="17"/>
      <c r="C59" s="50" t="str">
        <f>IF(C58&lt;'Print Variations'!$F$5,C58+1,IF(C58='Print Variations'!$F$5,IF('Print Variations'!$F$7=0,IF('Print Variations'!$D$5="$","",IF(IFERROR(MATCH(301,C$13:C58,0),0)&gt;0,"",301)),101),IF(C58&gt;='Print Variations'!$F$7,IF(OR('Print Variations'!$D$5="$",'Print Variations'!$D$5=0),"",IF(IFERROR(MATCH(301,C$13:C58,0),0)&gt;0,"",301)),C58+1)))</f>
        <v/>
      </c>
      <c r="D59" s="32" t="str">
        <f>IFERROR(IF(C59="","",IF(C59=301,"Sales Tax",VLOOKUP(C59,IF(C59&lt;=100,'Enter Cabinet Order Here'!$E:$G,'Enter Additional Product Here'!$E:$G),IF(C59&lt;=100,2,3),FALSE))),"")</f>
        <v/>
      </c>
      <c r="E59" s="157" t="str">
        <f>IFERROR(IF(IF(C59=301,"Sales Tax",VLOOKUP(D59,IF(C59&lt;=100,'Print Here'!$W:$X,'Enter Additional Product Here'!$G:$M),IF(C59&lt;=100,2,3),FALSE))=0,"",IF(C59=301,"Sales Tax",VLOOKUP(D59,IF(C59&lt;=100,'Print Here'!$W:$X,'Enter Additional Product Here'!$G:$M),IF(C59&lt;=100,2,3),FALSE))),"")</f>
        <v/>
      </c>
      <c r="F59" s="157"/>
      <c r="G59" s="157"/>
      <c r="H59" s="157"/>
      <c r="I59" s="157"/>
      <c r="J59" s="157"/>
      <c r="K59" s="133" t="str">
        <f>IFERROR(IF(C59="","",IF(C59=301,"1",VLOOKUP(C59,IF(C59&lt;=100,'Enter Cabinet Order Here'!$E:$G,'Enter Additional Product Here'!$E:$G),IF(C59&lt;=100,3,2),FALSE))),"")</f>
        <v/>
      </c>
      <c r="L59" s="134" t="str">
        <f>IFERROR(IF(C59=301,"",VLOOKUP(D59,IF(C59&lt;=100,'Enter Cabinet Order Here'!$X:$Y,'Enter Additional Product Here'!$G:$H),IF(C59&lt;=100,2,2),FALSE)),"")</f>
        <v/>
      </c>
      <c r="M59" s="134" t="str">
        <f>IFERROR(IF(C59="","",IF(C59=301,'Print Variations'!$D$5,VLOOKUP(C59,IF(C59&lt;=100,'Enter Cabinet Order Here'!$E:$K,'Enter Additional Product Here'!$E:$H),IF(C59&lt;=100,7,4),FALSE))),"")</f>
        <v/>
      </c>
      <c r="N59" s="134" t="str">
        <f t="shared" si="2"/>
        <v/>
      </c>
      <c r="O59" s="17"/>
      <c r="W59" s="73" t="s">
        <v>379</v>
      </c>
      <c r="X59" s="73" t="s">
        <v>3995</v>
      </c>
      <c r="Z59" s="100" t="str">
        <f t="shared" si="3"/>
        <v>x</v>
      </c>
      <c r="AA59" s="100" t="str">
        <f t="shared" si="4"/>
        <v>x</v>
      </c>
      <c r="AB59" s="100"/>
      <c r="AC59" s="50" t="str">
        <f>IF(AC58&lt;'Print Variations'!$F$5,AC58+1,IF(AC58='Print Variations'!$F$5,IF('Print Variations'!$F$7=0,IF('Print Variations'!$D$5="$","",IF(IFERROR(MATCH(301,AC$2:AC58,0),0)&gt;0,"",301)),101),IF(AC58&gt;='Print Variations'!$F$7,IF(OR('Print Variations'!$D$5="$",'Print Variations'!$D$5=0),"",IF(IFERROR(MATCH(301,AC$2:AC58,0),0)&gt;0,"",301)),AC58+1)))</f>
        <v/>
      </c>
      <c r="AD59" s="105"/>
      <c r="AE59" s="105"/>
    </row>
    <row r="60" spans="2:31" ht="15.95" customHeight="1">
      <c r="B60" s="17"/>
      <c r="C60" s="50" t="str">
        <f>IF(C59&lt;'Print Variations'!$F$5,C59+1,IF(C59='Print Variations'!$F$5,IF('Print Variations'!$F$7=0,IF('Print Variations'!$D$5="$","",IF(IFERROR(MATCH(301,C$13:C59,0),0)&gt;0,"",301)),101),IF(C59&gt;='Print Variations'!$F$7,IF(OR('Print Variations'!$D$5="$",'Print Variations'!$D$5=0),"",IF(IFERROR(MATCH(301,C$13:C59,0),0)&gt;0,"",301)),C59+1)))</f>
        <v/>
      </c>
      <c r="D60" s="32" t="str">
        <f>IFERROR(IF(C60="","",IF(C60=301,"Sales Tax",VLOOKUP(C60,IF(C60&lt;=100,'Enter Cabinet Order Here'!$E:$G,'Enter Additional Product Here'!$E:$G),IF(C60&lt;=100,2,3),FALSE))),"")</f>
        <v/>
      </c>
      <c r="E60" s="157" t="str">
        <f>IFERROR(IF(IF(C60=301,"Sales Tax",VLOOKUP(D60,IF(C60&lt;=100,'Print Here'!$W:$X,'Enter Additional Product Here'!$G:$M),IF(C60&lt;=100,2,3),FALSE))=0,"",IF(C60=301,"Sales Tax",VLOOKUP(D60,IF(C60&lt;=100,'Print Here'!$W:$X,'Enter Additional Product Here'!$G:$M),IF(C60&lt;=100,2,3),FALSE))),"")</f>
        <v/>
      </c>
      <c r="F60" s="157"/>
      <c r="G60" s="157"/>
      <c r="H60" s="157"/>
      <c r="I60" s="157"/>
      <c r="J60" s="157"/>
      <c r="K60" s="133" t="str">
        <f>IFERROR(IF(C60="","",IF(C60=301,"1",VLOOKUP(C60,IF(C60&lt;=100,'Enter Cabinet Order Here'!$E:$G,'Enter Additional Product Here'!$E:$G),IF(C60&lt;=100,3,2),FALSE))),"")</f>
        <v/>
      </c>
      <c r="L60" s="134" t="str">
        <f>IFERROR(IF(C60=301,"",VLOOKUP(D60,IF(C60&lt;=100,'Enter Cabinet Order Here'!$X:$Y,'Enter Additional Product Here'!$G:$H),IF(C60&lt;=100,2,2),FALSE)),"")</f>
        <v/>
      </c>
      <c r="M60" s="134" t="str">
        <f>IFERROR(IF(C60="","",IF(C60=301,'Print Variations'!$D$5,VLOOKUP(C60,IF(C60&lt;=100,'Enter Cabinet Order Here'!$E:$K,'Enter Additional Product Here'!$E:$H),IF(C60&lt;=100,7,4),FALSE))),"")</f>
        <v/>
      </c>
      <c r="N60" s="134" t="str">
        <f t="shared" si="2"/>
        <v/>
      </c>
      <c r="O60" s="17"/>
      <c r="W60" s="73" t="s">
        <v>4608</v>
      </c>
      <c r="X60" s="73" t="s">
        <v>4944</v>
      </c>
      <c r="Z60" s="100" t="str">
        <f t="shared" si="3"/>
        <v>x</v>
      </c>
      <c r="AA60" s="100" t="str">
        <f t="shared" si="4"/>
        <v>x</v>
      </c>
      <c r="AB60" s="100"/>
      <c r="AC60" s="50" t="str">
        <f>IF(AC59&lt;'Print Variations'!$F$5,AC59+1,IF(AC59='Print Variations'!$F$5,IF('Print Variations'!$F$7=0,IF('Print Variations'!$D$5="$","",IF(IFERROR(MATCH(301,AC$2:AC59,0),0)&gt;0,"",301)),101),IF(AC59&gt;='Print Variations'!$F$7,IF(OR('Print Variations'!$D$5="$",'Print Variations'!$D$5=0),"",IF(IFERROR(MATCH(301,AC$2:AC59,0),0)&gt;0,"",301)),AC59+1)))</f>
        <v/>
      </c>
      <c r="AD60" s="105"/>
      <c r="AE60" s="105"/>
    </row>
    <row r="61" spans="2:31" ht="15.95" customHeight="1">
      <c r="B61" s="17"/>
      <c r="C61" s="50" t="str">
        <f>IF(C60&lt;'Print Variations'!$F$5,C60+1,IF(C60='Print Variations'!$F$5,IF('Print Variations'!$F$7=0,IF('Print Variations'!$D$5="$","",IF(IFERROR(MATCH(301,C$13:C60,0),0)&gt;0,"",301)),101),IF(C60&gt;='Print Variations'!$F$7,IF(OR('Print Variations'!$D$5="$",'Print Variations'!$D$5=0),"",IF(IFERROR(MATCH(301,C$13:C60,0),0)&gt;0,"",301)),C60+1)))</f>
        <v/>
      </c>
      <c r="D61" s="32" t="str">
        <f>IFERROR(IF(C61="","",IF(C61=301,"Sales Tax",VLOOKUP(C61,IF(C61&lt;=100,'Enter Cabinet Order Here'!$E:$G,'Enter Additional Product Here'!$E:$G),IF(C61&lt;=100,2,3),FALSE))),"")</f>
        <v/>
      </c>
      <c r="E61" s="157" t="str">
        <f>IFERROR(IF(IF(C61=301,"Sales Tax",VLOOKUP(D61,IF(C61&lt;=100,'Print Here'!$W:$X,'Enter Additional Product Here'!$G:$M),IF(C61&lt;=100,2,3),FALSE))=0,"",IF(C61=301,"Sales Tax",VLOOKUP(D61,IF(C61&lt;=100,'Print Here'!$W:$X,'Enter Additional Product Here'!$G:$M),IF(C61&lt;=100,2,3),FALSE))),"")</f>
        <v/>
      </c>
      <c r="F61" s="157"/>
      <c r="G61" s="157"/>
      <c r="H61" s="157"/>
      <c r="I61" s="157"/>
      <c r="J61" s="157"/>
      <c r="K61" s="133" t="str">
        <f>IFERROR(IF(C61="","",IF(C61=301,"1",VLOOKUP(C61,IF(C61&lt;=100,'Enter Cabinet Order Here'!$E:$G,'Enter Additional Product Here'!$E:$G),IF(C61&lt;=100,3,2),FALSE))),"")</f>
        <v/>
      </c>
      <c r="L61" s="134" t="str">
        <f>IFERROR(IF(C61=301,"",VLOOKUP(D61,IF(C61&lt;=100,'Enter Cabinet Order Here'!$X:$Y,'Enter Additional Product Here'!$G:$H),IF(C61&lt;=100,2,2),FALSE)),"")</f>
        <v/>
      </c>
      <c r="M61" s="134" t="str">
        <f>IFERROR(IF(C61="","",IF(C61=301,'Print Variations'!$D$5,VLOOKUP(C61,IF(C61&lt;=100,'Enter Cabinet Order Here'!$E:$K,'Enter Additional Product Here'!$E:$H),IF(C61&lt;=100,7,4),FALSE))),"")</f>
        <v/>
      </c>
      <c r="N61" s="134" t="str">
        <f t="shared" si="2"/>
        <v/>
      </c>
      <c r="O61" s="17"/>
      <c r="W61" s="73" t="s">
        <v>828</v>
      </c>
      <c r="X61" s="73" t="s">
        <v>4140</v>
      </c>
      <c r="Z61" s="100" t="str">
        <f t="shared" si="3"/>
        <v>x</v>
      </c>
      <c r="AA61" s="100" t="str">
        <f t="shared" si="4"/>
        <v>x</v>
      </c>
      <c r="AB61" s="100"/>
      <c r="AC61" s="50" t="str">
        <f>IF(AC60&lt;'Print Variations'!$F$5,AC60+1,IF(AC60='Print Variations'!$F$5,IF('Print Variations'!$F$7=0,IF('Print Variations'!$D$5="$","",IF(IFERROR(MATCH(301,AC$2:AC60,0),0)&gt;0,"",301)),101),IF(AC60&gt;='Print Variations'!$F$7,IF(OR('Print Variations'!$D$5="$",'Print Variations'!$D$5=0),"",IF(IFERROR(MATCH(301,AC$2:AC60,0),0)&gt;0,"",301)),AC60+1)))</f>
        <v/>
      </c>
      <c r="AD61" s="105"/>
      <c r="AE61" s="105"/>
    </row>
    <row r="62" spans="2:31" ht="15.95" customHeight="1">
      <c r="B62" s="17"/>
      <c r="C62" s="50" t="str">
        <f>IF(C61&lt;'Print Variations'!$F$5,C61+1,IF(C61='Print Variations'!$F$5,IF('Print Variations'!$F$7=0,IF('Print Variations'!$D$5="$","",IF(IFERROR(MATCH(301,C$13:C61,0),0)&gt;0,"",301)),101),IF(C61&gt;='Print Variations'!$F$7,IF(OR('Print Variations'!$D$5="$",'Print Variations'!$D$5=0),"",IF(IFERROR(MATCH(301,C$13:C61,0),0)&gt;0,"",301)),C61+1)))</f>
        <v/>
      </c>
      <c r="D62" s="32" t="str">
        <f>IFERROR(IF(C62="","",IF(C62=301,"Sales Tax",VLOOKUP(C62,IF(C62&lt;=100,'Enter Cabinet Order Here'!$E:$G,'Enter Additional Product Here'!$E:$G),IF(C62&lt;=100,2,3),FALSE))),"")</f>
        <v/>
      </c>
      <c r="E62" s="157" t="str">
        <f>IFERROR(IF(IF(C62=301,"Sales Tax",VLOOKUP(D62,IF(C62&lt;=100,'Print Here'!$W:$X,'Enter Additional Product Here'!$G:$M),IF(C62&lt;=100,2,3),FALSE))=0,"",IF(C62=301,"Sales Tax",VLOOKUP(D62,IF(C62&lt;=100,'Print Here'!$W:$X,'Enter Additional Product Here'!$G:$M),IF(C62&lt;=100,2,3),FALSE))),"")</f>
        <v/>
      </c>
      <c r="F62" s="157"/>
      <c r="G62" s="157"/>
      <c r="H62" s="157"/>
      <c r="I62" s="157"/>
      <c r="J62" s="157"/>
      <c r="K62" s="133" t="str">
        <f>IFERROR(IF(C62="","",IF(C62=301,"1",VLOOKUP(C62,IF(C62&lt;=100,'Enter Cabinet Order Here'!$E:$G,'Enter Additional Product Here'!$E:$G),IF(C62&lt;=100,3,2),FALSE))),"")</f>
        <v/>
      </c>
      <c r="L62" s="134" t="str">
        <f>IFERROR(IF(C62=301,"",VLOOKUP(D62,IF(C62&lt;=100,'Enter Cabinet Order Here'!$X:$Y,'Enter Additional Product Here'!$G:$H),IF(C62&lt;=100,2,2),FALSE)),"")</f>
        <v/>
      </c>
      <c r="M62" s="134" t="str">
        <f>IFERROR(IF(C62="","",IF(C62=301,'Print Variations'!$D$5,VLOOKUP(C62,IF(C62&lt;=100,'Enter Cabinet Order Here'!$E:$K,'Enter Additional Product Here'!$E:$H),IF(C62&lt;=100,7,4),FALSE))),"")</f>
        <v/>
      </c>
      <c r="N62" s="134" t="str">
        <f t="shared" si="2"/>
        <v/>
      </c>
      <c r="O62" s="17"/>
      <c r="W62" s="73" t="s">
        <v>829</v>
      </c>
      <c r="X62" s="73" t="s">
        <v>3197</v>
      </c>
      <c r="Z62" s="100" t="str">
        <f t="shared" si="3"/>
        <v>x</v>
      </c>
      <c r="AA62" s="100" t="str">
        <f t="shared" si="4"/>
        <v>x</v>
      </c>
      <c r="AB62" s="100"/>
      <c r="AC62" s="50" t="str">
        <f>IF(AC61&lt;'Print Variations'!$F$5,AC61+1,IF(AC61='Print Variations'!$F$5,IF('Print Variations'!$F$7=0,IF('Print Variations'!$D$5="$","",IF(IFERROR(MATCH(301,AC$2:AC61,0),0)&gt;0,"",301)),101),IF(AC61&gt;='Print Variations'!$F$7,IF(OR('Print Variations'!$D$5="$",'Print Variations'!$D$5=0),"",IF(IFERROR(MATCH(301,AC$2:AC61,0),0)&gt;0,"",301)),AC61+1)))</f>
        <v/>
      </c>
      <c r="AD62" s="105"/>
      <c r="AE62" s="105"/>
    </row>
    <row r="63" spans="2:31" ht="15.95" customHeight="1">
      <c r="B63" s="17"/>
      <c r="C63" s="50" t="str">
        <f>IF(C62&lt;'Print Variations'!$F$5,C62+1,IF(C62='Print Variations'!$F$5,IF('Print Variations'!$F$7=0,IF('Print Variations'!$D$5="$","",IF(IFERROR(MATCH(301,C$13:C62,0),0)&gt;0,"",301)),101),IF(C62&gt;='Print Variations'!$F$7,IF(OR('Print Variations'!$D$5="$",'Print Variations'!$D$5=0),"",IF(IFERROR(MATCH(301,C$13:C62,0),0)&gt;0,"",301)),C62+1)))</f>
        <v/>
      </c>
      <c r="D63" s="32" t="str">
        <f>IFERROR(IF(C63="","",IF(C63=301,"Sales Tax",VLOOKUP(C63,IF(C63&lt;=100,'Enter Cabinet Order Here'!$E:$G,'Enter Additional Product Here'!$E:$G),IF(C63&lt;=100,2,3),FALSE))),"")</f>
        <v/>
      </c>
      <c r="E63" s="157" t="str">
        <f>IFERROR(IF(IF(C63=301,"Sales Tax",VLOOKUP(D63,IF(C63&lt;=100,'Print Here'!$W:$X,'Enter Additional Product Here'!$G:$M),IF(C63&lt;=100,2,3),FALSE))=0,"",IF(C63=301,"Sales Tax",VLOOKUP(D63,IF(C63&lt;=100,'Print Here'!$W:$X,'Enter Additional Product Here'!$G:$M),IF(C63&lt;=100,2,3),FALSE))),"")</f>
        <v/>
      </c>
      <c r="F63" s="157"/>
      <c r="G63" s="157"/>
      <c r="H63" s="157"/>
      <c r="I63" s="157"/>
      <c r="J63" s="157"/>
      <c r="K63" s="133" t="str">
        <f>IFERROR(IF(C63="","",IF(C63=301,"1",VLOOKUP(C63,IF(C63&lt;=100,'Enter Cabinet Order Here'!$E:$G,'Enter Additional Product Here'!$E:$G),IF(C63&lt;=100,3,2),FALSE))),"")</f>
        <v/>
      </c>
      <c r="L63" s="134" t="str">
        <f>IFERROR(IF(C63=301,"",VLOOKUP(D63,IF(C63&lt;=100,'Enter Cabinet Order Here'!$X:$Y,'Enter Additional Product Here'!$G:$H),IF(C63&lt;=100,2,2),FALSE)),"")</f>
        <v/>
      </c>
      <c r="M63" s="134" t="str">
        <f>IFERROR(IF(C63="","",IF(C63=301,'Print Variations'!$D$5,VLOOKUP(C63,IF(C63&lt;=100,'Enter Cabinet Order Here'!$E:$K,'Enter Additional Product Here'!$E:$H),IF(C63&lt;=100,7,4),FALSE))),"")</f>
        <v/>
      </c>
      <c r="N63" s="134" t="str">
        <f t="shared" si="2"/>
        <v/>
      </c>
      <c r="O63" s="17"/>
      <c r="W63" s="73" t="s">
        <v>830</v>
      </c>
      <c r="X63" s="73" t="s">
        <v>2656</v>
      </c>
      <c r="Z63" s="100" t="str">
        <f t="shared" si="3"/>
        <v>x</v>
      </c>
      <c r="AA63" s="100" t="str">
        <f t="shared" si="4"/>
        <v>x</v>
      </c>
      <c r="AB63" s="100"/>
      <c r="AC63" s="50" t="str">
        <f>IF(AC62&lt;'Print Variations'!$F$5,AC62+1,IF(AC62='Print Variations'!$F$5,IF('Print Variations'!$F$7=0,IF('Print Variations'!$D$5="$","",IF(IFERROR(MATCH(301,AC$2:AC62,0),0)&gt;0,"",301)),101),IF(AC62&gt;='Print Variations'!$F$7,IF(OR('Print Variations'!$D$5="$",'Print Variations'!$D$5=0),"",IF(IFERROR(MATCH(301,AC$2:AC62,0),0)&gt;0,"",301)),AC62+1)))</f>
        <v/>
      </c>
      <c r="AD63" s="105"/>
      <c r="AE63" s="105"/>
    </row>
    <row r="64" spans="2:31" ht="15.95" customHeight="1">
      <c r="B64" s="17"/>
      <c r="C64" s="50" t="str">
        <f>IF(C63&lt;'Print Variations'!$F$5,C63+1,IF(C63='Print Variations'!$F$5,IF('Print Variations'!$F$7=0,IF('Print Variations'!$D$5="$","",IF(IFERROR(MATCH(301,C$13:C63,0),0)&gt;0,"",301)),101),IF(C63&gt;='Print Variations'!$F$7,IF(OR('Print Variations'!$D$5="$",'Print Variations'!$D$5=0),"",IF(IFERROR(MATCH(301,C$13:C63,0),0)&gt;0,"",301)),C63+1)))</f>
        <v/>
      </c>
      <c r="D64" s="32" t="str">
        <f>IFERROR(IF(C64="","",IF(C64=301,"Sales Tax",VLOOKUP(C64,IF(C64&lt;=100,'Enter Cabinet Order Here'!$E:$G,'Enter Additional Product Here'!$E:$G),IF(C64&lt;=100,2,3),FALSE))),"")</f>
        <v/>
      </c>
      <c r="E64" s="157" t="str">
        <f>IFERROR(IF(IF(C64=301,"Sales Tax",VLOOKUP(D64,IF(C64&lt;=100,'Print Here'!$W:$X,'Enter Additional Product Here'!$G:$M),IF(C64&lt;=100,2,3),FALSE))=0,"",IF(C64=301,"Sales Tax",VLOOKUP(D64,IF(C64&lt;=100,'Print Here'!$W:$X,'Enter Additional Product Here'!$G:$M),IF(C64&lt;=100,2,3),FALSE))),"")</f>
        <v/>
      </c>
      <c r="F64" s="157"/>
      <c r="G64" s="157"/>
      <c r="H64" s="157"/>
      <c r="I64" s="157"/>
      <c r="J64" s="157"/>
      <c r="K64" s="133" t="str">
        <f>IFERROR(IF(C64="","",IF(C64=301,"1",VLOOKUP(C64,IF(C64&lt;=100,'Enter Cabinet Order Here'!$E:$G,'Enter Additional Product Here'!$E:$G),IF(C64&lt;=100,3,2),FALSE))),"")</f>
        <v/>
      </c>
      <c r="L64" s="134" t="str">
        <f>IFERROR(IF(C64=301,"",VLOOKUP(D64,IF(C64&lt;=100,'Enter Cabinet Order Here'!$X:$Y,'Enter Additional Product Here'!$G:$H),IF(C64&lt;=100,2,2),FALSE)),"")</f>
        <v/>
      </c>
      <c r="M64" s="134" t="str">
        <f>IFERROR(IF(C64="","",IF(C64=301,'Print Variations'!$D$5,VLOOKUP(C64,IF(C64&lt;=100,'Enter Cabinet Order Here'!$E:$K,'Enter Additional Product Here'!$E:$H),IF(C64&lt;=100,7,4),FALSE))),"")</f>
        <v/>
      </c>
      <c r="N64" s="134" t="str">
        <f t="shared" si="2"/>
        <v/>
      </c>
      <c r="O64" s="17"/>
      <c r="W64" s="73" t="s">
        <v>7475</v>
      </c>
      <c r="X64" s="73" t="s">
        <v>7917</v>
      </c>
      <c r="Z64" s="100" t="str">
        <f t="shared" si="3"/>
        <v>x</v>
      </c>
      <c r="AA64" s="100" t="str">
        <f t="shared" si="4"/>
        <v>x</v>
      </c>
      <c r="AB64" s="100"/>
      <c r="AC64" s="50" t="str">
        <f>IF(AC63&lt;'Print Variations'!$F$5,AC63+1,IF(AC63='Print Variations'!$F$5,IF('Print Variations'!$F$7=0,IF('Print Variations'!$D$5="$","",IF(IFERROR(MATCH(301,AC$2:AC63,0),0)&gt;0,"",301)),101),IF(AC63&gt;='Print Variations'!$F$7,IF(OR('Print Variations'!$D$5="$",'Print Variations'!$D$5=0),"",IF(IFERROR(MATCH(301,AC$2:AC63,0),0)&gt;0,"",301)),AC63+1)))</f>
        <v/>
      </c>
      <c r="AD64" s="105"/>
      <c r="AE64" s="105"/>
    </row>
    <row r="65" spans="2:31" ht="15.95" customHeight="1">
      <c r="B65" s="17"/>
      <c r="C65" s="50" t="str">
        <f>IF(C64&lt;'Print Variations'!$F$5,C64+1,IF(C64='Print Variations'!$F$5,IF('Print Variations'!$F$7=0,IF('Print Variations'!$D$5="$","",IF(IFERROR(MATCH(301,C$13:C64,0),0)&gt;0,"",301)),101),IF(C64&gt;='Print Variations'!$F$7,IF(OR('Print Variations'!$D$5="$",'Print Variations'!$D$5=0),"",IF(IFERROR(MATCH(301,C$13:C64,0),0)&gt;0,"",301)),C64+1)))</f>
        <v/>
      </c>
      <c r="D65" s="32" t="str">
        <f>IFERROR(IF(C65="","",IF(C65=301,"Sales Tax",VLOOKUP(C65,IF(C65&lt;=100,'Enter Cabinet Order Here'!$E:$G,'Enter Additional Product Here'!$E:$G),IF(C65&lt;=100,2,3),FALSE))),"")</f>
        <v/>
      </c>
      <c r="E65" s="157" t="str">
        <f>IFERROR(IF(IF(C65=301,"Sales Tax",VLOOKUP(D65,IF(C65&lt;=100,'Print Here'!$W:$X,'Enter Additional Product Here'!$G:$M),IF(C65&lt;=100,2,3),FALSE))=0,"",IF(C65=301,"Sales Tax",VLOOKUP(D65,IF(C65&lt;=100,'Print Here'!$W:$X,'Enter Additional Product Here'!$G:$M),IF(C65&lt;=100,2,3),FALSE))),"")</f>
        <v/>
      </c>
      <c r="F65" s="157"/>
      <c r="G65" s="157"/>
      <c r="H65" s="157"/>
      <c r="I65" s="157"/>
      <c r="J65" s="157"/>
      <c r="K65" s="133" t="str">
        <f>IFERROR(IF(C65="","",IF(C65=301,"1",VLOOKUP(C65,IF(C65&lt;=100,'Enter Cabinet Order Here'!$E:$G,'Enter Additional Product Here'!$E:$G),IF(C65&lt;=100,3,2),FALSE))),"")</f>
        <v/>
      </c>
      <c r="L65" s="134" t="str">
        <f>IFERROR(IF(C65=301,"",VLOOKUP(D65,IF(C65&lt;=100,'Enter Cabinet Order Here'!$X:$Y,'Enter Additional Product Here'!$G:$H),IF(C65&lt;=100,2,2),FALSE)),"")</f>
        <v/>
      </c>
      <c r="M65" s="134" t="str">
        <f>IFERROR(IF(C65="","",IF(C65=301,'Print Variations'!$D$5,VLOOKUP(C65,IF(C65&lt;=100,'Enter Cabinet Order Here'!$E:$K,'Enter Additional Product Here'!$E:$H),IF(C65&lt;=100,7,4),FALSE))),"")</f>
        <v/>
      </c>
      <c r="N65" s="134" t="str">
        <f t="shared" si="2"/>
        <v/>
      </c>
      <c r="O65" s="17"/>
      <c r="W65" s="73" t="s">
        <v>5725</v>
      </c>
      <c r="X65" s="73" t="s">
        <v>5969</v>
      </c>
      <c r="Z65" s="100" t="str">
        <f t="shared" si="3"/>
        <v>x</v>
      </c>
      <c r="AA65" s="100" t="str">
        <f t="shared" si="4"/>
        <v>x</v>
      </c>
      <c r="AB65" s="100"/>
      <c r="AC65" s="50" t="str">
        <f>IF(AC64&lt;'Print Variations'!$F$5,AC64+1,IF(AC64='Print Variations'!$F$5,IF('Print Variations'!$F$7=0,IF('Print Variations'!$D$5="$","",IF(IFERROR(MATCH(301,AC$2:AC64,0),0)&gt;0,"",301)),101),IF(AC64&gt;='Print Variations'!$F$7,IF(OR('Print Variations'!$D$5="$",'Print Variations'!$D$5=0),"",IF(IFERROR(MATCH(301,AC$2:AC64,0),0)&gt;0,"",301)),AC64+1)))</f>
        <v/>
      </c>
      <c r="AD65" s="105"/>
      <c r="AE65" s="105"/>
    </row>
    <row r="66" spans="2:31" ht="15.95" customHeight="1">
      <c r="B66" s="17"/>
      <c r="C66" s="50" t="str">
        <f>IF(C65&lt;'Print Variations'!$F$5,C65+1,IF(C65='Print Variations'!$F$5,IF('Print Variations'!$F$7=0,IF('Print Variations'!$D$5="$","",IF(IFERROR(MATCH(301,C$13:C65,0),0)&gt;0,"",301)),101),IF(C65&gt;='Print Variations'!$F$7,IF(OR('Print Variations'!$D$5="$",'Print Variations'!$D$5=0),"",IF(IFERROR(MATCH(301,C$13:C65,0),0)&gt;0,"",301)),C65+1)))</f>
        <v/>
      </c>
      <c r="D66" s="32" t="str">
        <f>IFERROR(IF(C66="","",IF(C66=301,"Sales Tax",VLOOKUP(C66,IF(C66&lt;=100,'Enter Cabinet Order Here'!$E:$G,'Enter Additional Product Here'!$E:$G),IF(C66&lt;=100,2,3),FALSE))),"")</f>
        <v/>
      </c>
      <c r="E66" s="157" t="str">
        <f>IFERROR(IF(IF(C66=301,"Sales Tax",VLOOKUP(D66,IF(C66&lt;=100,'Print Here'!$W:$X,'Enter Additional Product Here'!$G:$M),IF(C66&lt;=100,2,3),FALSE))=0,"",IF(C66=301,"Sales Tax",VLOOKUP(D66,IF(C66&lt;=100,'Print Here'!$W:$X,'Enter Additional Product Here'!$G:$M),IF(C66&lt;=100,2,3),FALSE))),"")</f>
        <v/>
      </c>
      <c r="F66" s="157"/>
      <c r="G66" s="157"/>
      <c r="H66" s="157"/>
      <c r="I66" s="157"/>
      <c r="J66" s="157"/>
      <c r="K66" s="133" t="str">
        <f>IFERROR(IF(C66="","",IF(C66=301,"1",VLOOKUP(C66,IF(C66&lt;=100,'Enter Cabinet Order Here'!$E:$G,'Enter Additional Product Here'!$E:$G),IF(C66&lt;=100,3,2),FALSE))),"")</f>
        <v/>
      </c>
      <c r="L66" s="134" t="str">
        <f>IFERROR(IF(C66=301,"",VLOOKUP(D66,IF(C66&lt;=100,'Enter Cabinet Order Here'!$X:$Y,'Enter Additional Product Here'!$G:$H),IF(C66&lt;=100,2,2),FALSE)),"")</f>
        <v/>
      </c>
      <c r="M66" s="134" t="str">
        <f>IFERROR(IF(C66="","",IF(C66=301,'Print Variations'!$D$5,VLOOKUP(C66,IF(C66&lt;=100,'Enter Cabinet Order Here'!$E:$K,'Enter Additional Product Here'!$E:$H),IF(C66&lt;=100,7,4),FALSE))),"")</f>
        <v/>
      </c>
      <c r="N66" s="134" t="str">
        <f t="shared" si="2"/>
        <v/>
      </c>
      <c r="O66" s="17"/>
      <c r="W66" s="73" t="s">
        <v>7474</v>
      </c>
      <c r="X66" s="73" t="s">
        <v>7918</v>
      </c>
      <c r="Z66" s="100" t="str">
        <f t="shared" ref="Z66:Z101" si="5">IFERROR(IF(VLOOKUP(AC66,E_OrderInfo,2,FALSE)="","x",VLOOKUP(AC66,E_OrderInfo,2,FALSE)),"x")</f>
        <v>x</v>
      </c>
      <c r="AA66" s="100" t="str">
        <f t="shared" ref="AA66:AA97" si="6">IFERROR(IF(VLOOKUP(AC66,E_OrderInfo,9,FALSE)="","x",VLOOKUP(AC66,E_OrderInfo,9,FALSE)),"x")</f>
        <v>x</v>
      </c>
      <c r="AB66" s="100"/>
      <c r="AC66" s="50" t="str">
        <f>IF(AC65&lt;'Print Variations'!$F$5,AC65+1,IF(AC65='Print Variations'!$F$5,IF('Print Variations'!$F$7=0,IF('Print Variations'!$D$5="$","",IF(IFERROR(MATCH(301,AC$2:AC65,0),0)&gt;0,"",301)),101),IF(AC65&gt;='Print Variations'!$F$7,IF(OR('Print Variations'!$D$5="$",'Print Variations'!$D$5=0),"",IF(IFERROR(MATCH(301,AC$2:AC65,0),0)&gt;0,"",301)),AC65+1)))</f>
        <v/>
      </c>
      <c r="AD66" s="105"/>
      <c r="AE66" s="105"/>
    </row>
    <row r="67" spans="2:31" ht="15.95" customHeight="1">
      <c r="B67" s="17"/>
      <c r="C67" s="50" t="str">
        <f>IF(C66&lt;'Print Variations'!$F$5,C66+1,IF(C66='Print Variations'!$F$5,IF('Print Variations'!$F$7=0,IF('Print Variations'!$D$5="$","",IF(IFERROR(MATCH(301,C$13:C66,0),0)&gt;0,"",301)),101),IF(C66&gt;='Print Variations'!$F$7,IF(OR('Print Variations'!$D$5="$",'Print Variations'!$D$5=0),"",IF(IFERROR(MATCH(301,C$13:C66,0),0)&gt;0,"",301)),C66+1)))</f>
        <v/>
      </c>
      <c r="D67" s="32" t="str">
        <f>IFERROR(IF(C67="","",IF(C67=301,"Sales Tax",VLOOKUP(C67,IF(C67&lt;=100,'Enter Cabinet Order Here'!$E:$G,'Enter Additional Product Here'!$E:$G),IF(C67&lt;=100,2,3),FALSE))),"")</f>
        <v/>
      </c>
      <c r="E67" s="157" t="str">
        <f>IFERROR(IF(IF(C67=301,"Sales Tax",VLOOKUP(D67,IF(C67&lt;=100,'Print Here'!$W:$X,'Enter Additional Product Here'!$G:$M),IF(C67&lt;=100,2,3),FALSE))=0,"",IF(C67=301,"Sales Tax",VLOOKUP(D67,IF(C67&lt;=100,'Print Here'!$W:$X,'Enter Additional Product Here'!$G:$M),IF(C67&lt;=100,2,3),FALSE))),"")</f>
        <v/>
      </c>
      <c r="F67" s="157"/>
      <c r="G67" s="157"/>
      <c r="H67" s="157"/>
      <c r="I67" s="157"/>
      <c r="J67" s="157"/>
      <c r="K67" s="133" t="str">
        <f>IFERROR(IF(C67="","",IF(C67=301,"1",VLOOKUP(C67,IF(C67&lt;=100,'Enter Cabinet Order Here'!$E:$G,'Enter Additional Product Here'!$E:$G),IF(C67&lt;=100,3,2),FALSE))),"")</f>
        <v/>
      </c>
      <c r="L67" s="134" t="str">
        <f>IFERROR(IF(C67=301,"",VLOOKUP(D67,IF(C67&lt;=100,'Enter Cabinet Order Here'!$X:$Y,'Enter Additional Product Here'!$G:$H),IF(C67&lt;=100,2,2),FALSE)),"")</f>
        <v/>
      </c>
      <c r="M67" s="134" t="str">
        <f>IFERROR(IF(C67="","",IF(C67=301,'Print Variations'!$D$5,VLOOKUP(C67,IF(C67&lt;=100,'Enter Cabinet Order Here'!$E:$K,'Enter Additional Product Here'!$E:$H),IF(C67&lt;=100,7,4),FALSE))),"")</f>
        <v/>
      </c>
      <c r="N67" s="134" t="str">
        <f t="shared" si="2"/>
        <v/>
      </c>
      <c r="O67" s="17"/>
      <c r="W67" s="73" t="s">
        <v>4609</v>
      </c>
      <c r="X67" s="73" t="s">
        <v>4945</v>
      </c>
      <c r="Z67" s="100" t="str">
        <f t="shared" si="5"/>
        <v>x</v>
      </c>
      <c r="AA67" s="100" t="str">
        <f t="shared" si="6"/>
        <v>x</v>
      </c>
      <c r="AB67" s="100"/>
      <c r="AC67" s="50" t="str">
        <f>IF(AC66&lt;'Print Variations'!$F$5,AC66+1,IF(AC66='Print Variations'!$F$5,IF('Print Variations'!$F$7=0,IF('Print Variations'!$D$5="$","",IF(IFERROR(MATCH(301,AC$2:AC66,0),0)&gt;0,"",301)),101),IF(AC66&gt;='Print Variations'!$F$7,IF(OR('Print Variations'!$D$5="$",'Print Variations'!$D$5=0),"",IF(IFERROR(MATCH(301,AC$2:AC66,0),0)&gt;0,"",301)),AC66+1)))</f>
        <v/>
      </c>
      <c r="AD67" s="105"/>
      <c r="AE67" s="105"/>
    </row>
    <row r="68" spans="2:31" ht="15.95" customHeight="1">
      <c r="B68" s="17"/>
      <c r="C68" s="50" t="str">
        <f>IF(C67&lt;'Print Variations'!$F$5,C67+1,IF(C67='Print Variations'!$F$5,IF('Print Variations'!$F$7=0,IF('Print Variations'!$D$5="$","",IF(IFERROR(MATCH(301,C$13:C67,0),0)&gt;0,"",301)),101),IF(C67&gt;='Print Variations'!$F$7,IF(OR('Print Variations'!$D$5="$",'Print Variations'!$D$5=0),"",IF(IFERROR(MATCH(301,C$13:C67,0),0)&gt;0,"",301)),C67+1)))</f>
        <v/>
      </c>
      <c r="D68" s="32" t="str">
        <f>IFERROR(IF(C68="","",IF(C68=301,"Sales Tax",VLOOKUP(C68,IF(C68&lt;=100,'Enter Cabinet Order Here'!$E:$G,'Enter Additional Product Here'!$E:$G),IF(C68&lt;=100,2,3),FALSE))),"")</f>
        <v/>
      </c>
      <c r="E68" s="157" t="str">
        <f>IFERROR(IF(IF(C68=301,"Sales Tax",VLOOKUP(D68,IF(C68&lt;=100,'Print Here'!$W:$X,'Enter Additional Product Here'!$G:$M),IF(C68&lt;=100,2,3),FALSE))=0,"",IF(C68=301,"Sales Tax",VLOOKUP(D68,IF(C68&lt;=100,'Print Here'!$W:$X,'Enter Additional Product Here'!$G:$M),IF(C68&lt;=100,2,3),FALSE))),"")</f>
        <v/>
      </c>
      <c r="F68" s="157"/>
      <c r="G68" s="157"/>
      <c r="H68" s="157"/>
      <c r="I68" s="157"/>
      <c r="J68" s="157"/>
      <c r="K68" s="133" t="str">
        <f>IFERROR(IF(C68="","",IF(C68=301,"1",VLOOKUP(C68,IF(C68&lt;=100,'Enter Cabinet Order Here'!$E:$G,'Enter Additional Product Here'!$E:$G),IF(C68&lt;=100,3,2),FALSE))),"")</f>
        <v/>
      </c>
      <c r="L68" s="134" t="str">
        <f>IFERROR(IF(C68=301,"",VLOOKUP(D68,IF(C68&lt;=100,'Enter Cabinet Order Here'!$X:$Y,'Enter Additional Product Here'!$G:$H),IF(C68&lt;=100,2,2),FALSE)),"")</f>
        <v/>
      </c>
      <c r="M68" s="134" t="str">
        <f>IFERROR(IF(C68="","",IF(C68=301,'Print Variations'!$D$5,VLOOKUP(C68,IF(C68&lt;=100,'Enter Cabinet Order Here'!$E:$K,'Enter Additional Product Here'!$E:$H),IF(C68&lt;=100,7,4),FALSE))),"")</f>
        <v/>
      </c>
      <c r="N68" s="134" t="str">
        <f t="shared" si="2"/>
        <v/>
      </c>
      <c r="O68" s="17"/>
      <c r="W68" s="73" t="s">
        <v>7473</v>
      </c>
      <c r="X68" s="73" t="s">
        <v>7919</v>
      </c>
      <c r="Z68" s="100" t="str">
        <f t="shared" si="5"/>
        <v>x</v>
      </c>
      <c r="AA68" s="100" t="str">
        <f t="shared" si="6"/>
        <v>x</v>
      </c>
      <c r="AB68" s="100"/>
      <c r="AC68" s="50" t="str">
        <f>IF(AC67&lt;'Print Variations'!$F$5,AC67+1,IF(AC67='Print Variations'!$F$5,IF('Print Variations'!$F$7=0,IF('Print Variations'!$D$5="$","",IF(IFERROR(MATCH(301,AC$2:AC67,0),0)&gt;0,"",301)),101),IF(AC67&gt;='Print Variations'!$F$7,IF(OR('Print Variations'!$D$5="$",'Print Variations'!$D$5=0),"",IF(IFERROR(MATCH(301,AC$2:AC67,0),0)&gt;0,"",301)),AC67+1)))</f>
        <v/>
      </c>
      <c r="AD68" s="105"/>
      <c r="AE68" s="105"/>
    </row>
    <row r="69" spans="2:31" ht="15" customHeight="1">
      <c r="B69" s="17"/>
      <c r="C69" s="50" t="str">
        <f>IF(C68&lt;'Print Variations'!$F$5,C68+1,IF(C68='Print Variations'!$F$5,IF('Print Variations'!$F$7=0,IF('Print Variations'!$D$5="$","",IF(IFERROR(MATCH(301,C$13:C68,0),0)&gt;0,"",301)),101),IF(C68&gt;='Print Variations'!$F$7,IF(OR('Print Variations'!$D$5="$",'Print Variations'!$D$5=0),"",IF(IFERROR(MATCH(301,C$13:C68,0),0)&gt;0,"",301)),C68+1)))</f>
        <v/>
      </c>
      <c r="D69" s="32" t="str">
        <f>IFERROR(IF(C69="","",IF(C69=301,"Sales Tax",VLOOKUP(C69,IF(C69&lt;=100,'Enter Cabinet Order Here'!$E:$G,'Enter Additional Product Here'!$E:$G),IF(C69&lt;=100,2,3),FALSE))),"")</f>
        <v/>
      </c>
      <c r="E69" s="157" t="str">
        <f>IFERROR(IF(IF(C69=301,"Sales Tax",VLOOKUP(D69,IF(C69&lt;=100,'Print Here'!$W:$X,'Enter Additional Product Here'!$G:$M),IF(C69&lt;=100,2,3),FALSE))=0,"",IF(C69=301,"Sales Tax",VLOOKUP(D69,IF(C69&lt;=100,'Print Here'!$W:$X,'Enter Additional Product Here'!$G:$M),IF(C69&lt;=100,2,3),FALSE))),"")</f>
        <v/>
      </c>
      <c r="F69" s="157"/>
      <c r="G69" s="157"/>
      <c r="H69" s="157"/>
      <c r="I69" s="157"/>
      <c r="J69" s="157"/>
      <c r="K69" s="133" t="str">
        <f>IFERROR(IF(C69="","",IF(C69=301,"1",VLOOKUP(C69,IF(C69&lt;=100,'Enter Cabinet Order Here'!$E:$G,'Enter Additional Product Here'!$E:$G),IF(C69&lt;=100,3,2),FALSE))),"")</f>
        <v/>
      </c>
      <c r="L69" s="134" t="str">
        <f>IFERROR(IF(C69=301,"",VLOOKUP(D69,IF(C69&lt;=100,'Enter Cabinet Order Here'!$X:$Y,'Enter Additional Product Here'!$G:$H),IF(C69&lt;=100,2,2),FALSE)),"")</f>
        <v/>
      </c>
      <c r="M69" s="134" t="str">
        <f>IFERROR(IF(C69="","",IF(C69=301,'Print Variations'!$D$5,VLOOKUP(C69,IF(C69&lt;=100,'Enter Cabinet Order Here'!$E:$K,'Enter Additional Product Here'!$E:$H),IF(C69&lt;=100,7,4),FALSE))),"")</f>
        <v/>
      </c>
      <c r="N69" s="134" t="str">
        <f t="shared" si="2"/>
        <v/>
      </c>
      <c r="O69" s="17"/>
      <c r="W69" s="73" t="s">
        <v>6180</v>
      </c>
      <c r="X69" s="73" t="s">
        <v>6326</v>
      </c>
      <c r="Z69" s="100" t="str">
        <f t="shared" si="5"/>
        <v>x</v>
      </c>
      <c r="AA69" s="100" t="str">
        <f t="shared" si="6"/>
        <v>x</v>
      </c>
      <c r="AB69" s="100"/>
      <c r="AC69" s="50" t="str">
        <f>IF(AC68&lt;'Print Variations'!$F$5,AC68+1,IF(AC68='Print Variations'!$F$5,IF('Print Variations'!$F$7=0,IF('Print Variations'!$D$5="$","",IF(IFERROR(MATCH(301,AC$2:AC68,0),0)&gt;0,"",301)),101),IF(AC68&gt;='Print Variations'!$F$7,IF(OR('Print Variations'!$D$5="$",'Print Variations'!$D$5=0),"",IF(IFERROR(MATCH(301,AC$2:AC68,0),0)&gt;0,"",301)),AC68+1)))</f>
        <v/>
      </c>
    </row>
    <row r="70" spans="2:31" ht="15" customHeight="1">
      <c r="B70" s="17"/>
      <c r="C70" s="50" t="str">
        <f>IF(C69&lt;'Print Variations'!$F$5,C69+1,IF(C69='Print Variations'!$F$5,IF('Print Variations'!$F$7=0,IF('Print Variations'!$D$5="$","",IF(IFERROR(MATCH(301,C$13:C69,0),0)&gt;0,"",301)),101),IF(C69&gt;='Print Variations'!$F$7,IF(OR('Print Variations'!$D$5="$",'Print Variations'!$D$5=0),"",IF(IFERROR(MATCH(301,C$13:C69,0),0)&gt;0,"",301)),C69+1)))</f>
        <v/>
      </c>
      <c r="D70" s="32" t="str">
        <f>IFERROR(IF(C70="","",IF(C70=301,"Sales Tax",VLOOKUP(C70,IF(C70&lt;=100,'Enter Cabinet Order Here'!$E:$G,'Enter Additional Product Here'!$E:$G),IF(C70&lt;=100,2,3),FALSE))),"")</f>
        <v/>
      </c>
      <c r="E70" s="157" t="str">
        <f>IFERROR(IF(IF(C70=301,"Sales Tax",VLOOKUP(D70,IF(C70&lt;=100,'Print Here'!$W:$X,'Enter Additional Product Here'!$G:$M),IF(C70&lt;=100,2,3),FALSE))=0,"",IF(C70=301,"Sales Tax",VLOOKUP(D70,IF(C70&lt;=100,'Print Here'!$W:$X,'Enter Additional Product Here'!$G:$M),IF(C70&lt;=100,2,3),FALSE))),"")</f>
        <v/>
      </c>
      <c r="F70" s="157"/>
      <c r="G70" s="157"/>
      <c r="H70" s="157"/>
      <c r="I70" s="157"/>
      <c r="J70" s="157"/>
      <c r="K70" s="133" t="str">
        <f>IFERROR(IF(C70="","",IF(C70=301,"1",VLOOKUP(C70,IF(C70&lt;=100,'Enter Cabinet Order Here'!$E:$G,'Enter Additional Product Here'!$E:$G),IF(C70&lt;=100,3,2),FALSE))),"")</f>
        <v/>
      </c>
      <c r="L70" s="134" t="str">
        <f>IFERROR(IF(C70=301,"",VLOOKUP(D70,IF(C70&lt;=100,'Enter Cabinet Order Here'!$X:$Y,'Enter Additional Product Here'!$G:$H),IF(C70&lt;=100,2,2),FALSE)),"")</f>
        <v/>
      </c>
      <c r="M70" s="134" t="str">
        <f>IFERROR(IF(C70="","",IF(C70=301,'Print Variations'!$D$5,VLOOKUP(C70,IF(C70&lt;=100,'Enter Cabinet Order Here'!$E:$K,'Enter Additional Product Here'!$E:$H),IF(C70&lt;=100,7,4),FALSE))),"")</f>
        <v/>
      </c>
      <c r="N70" s="134" t="str">
        <f t="shared" si="2"/>
        <v/>
      </c>
      <c r="O70" s="17"/>
      <c r="W70" s="73" t="s">
        <v>832</v>
      </c>
      <c r="X70" s="73" t="s">
        <v>4141</v>
      </c>
      <c r="Z70" s="100" t="str">
        <f t="shared" si="5"/>
        <v>x</v>
      </c>
      <c r="AA70" s="100" t="str">
        <f t="shared" si="6"/>
        <v>x</v>
      </c>
      <c r="AB70" s="100"/>
      <c r="AC70" s="50" t="str">
        <f>IF(AC69&lt;'Print Variations'!$F$5,AC69+1,IF(AC69='Print Variations'!$F$5,IF('Print Variations'!$F$7=0,IF('Print Variations'!$D$5="$","",IF(IFERROR(MATCH(301,AC$2:AC69,0),0)&gt;0,"",301)),101),IF(AC69&gt;='Print Variations'!$F$7,IF(OR('Print Variations'!$D$5="$",'Print Variations'!$D$5=0),"",IF(IFERROR(MATCH(301,AC$2:AC69,0),0)&gt;0,"",301)),AC69+1)))</f>
        <v/>
      </c>
    </row>
    <row r="71" spans="2:31" ht="15" customHeight="1">
      <c r="B71" s="17"/>
      <c r="C71" s="50" t="str">
        <f>IF(C70&lt;'Print Variations'!$F$5,C70+1,IF(C70='Print Variations'!$F$5,IF('Print Variations'!$F$7=0,IF('Print Variations'!$D$5="$","",IF(IFERROR(MATCH(301,C$13:C70,0),0)&gt;0,"",301)),101),IF(C70&gt;='Print Variations'!$F$7,IF(OR('Print Variations'!$D$5="$",'Print Variations'!$D$5=0),"",IF(IFERROR(MATCH(301,C$13:C70,0),0)&gt;0,"",301)),C70+1)))</f>
        <v/>
      </c>
      <c r="D71" s="32" t="str">
        <f>IFERROR(IF(C71="","",IF(C71=301,"Sales Tax",VLOOKUP(C71,IF(C71&lt;=100,'Enter Cabinet Order Here'!$E:$G,'Enter Additional Product Here'!$E:$G),IF(C71&lt;=100,2,3),FALSE))),"")</f>
        <v/>
      </c>
      <c r="E71" s="157" t="str">
        <f>IFERROR(IF(IF(C71=301,"Sales Tax",VLOOKUP(D71,IF(C71&lt;=100,'Print Here'!$W:$X,'Enter Additional Product Here'!$G:$M),IF(C71&lt;=100,2,3),FALSE))=0,"",IF(C71=301,"Sales Tax",VLOOKUP(D71,IF(C71&lt;=100,'Print Here'!$W:$X,'Enter Additional Product Here'!$G:$M),IF(C71&lt;=100,2,3),FALSE))),"")</f>
        <v/>
      </c>
      <c r="F71" s="157"/>
      <c r="G71" s="157"/>
      <c r="H71" s="157"/>
      <c r="I71" s="157"/>
      <c r="J71" s="157"/>
      <c r="K71" s="133" t="str">
        <f>IFERROR(IF(C71="","",IF(C71=301,"1",VLOOKUP(C71,IF(C71&lt;=100,'Enter Cabinet Order Here'!$E:$G,'Enter Additional Product Here'!$E:$G),IF(C71&lt;=100,3,2),FALSE))),"")</f>
        <v/>
      </c>
      <c r="L71" s="134" t="str">
        <f>IFERROR(IF(C71=301,"",VLOOKUP(D71,IF(C71&lt;=100,'Enter Cabinet Order Here'!$X:$Y,'Enter Additional Product Here'!$G:$H),IF(C71&lt;=100,2,2),FALSE)),"")</f>
        <v/>
      </c>
      <c r="M71" s="134" t="str">
        <f>IFERROR(IF(C71="","",IF(C71=301,'Print Variations'!$D$5,VLOOKUP(C71,IF(C71&lt;=100,'Enter Cabinet Order Here'!$E:$K,'Enter Additional Product Here'!$E:$H),IF(C71&lt;=100,7,4),FALSE))),"")</f>
        <v/>
      </c>
      <c r="N71" s="134" t="str">
        <f t="shared" si="2"/>
        <v/>
      </c>
      <c r="O71" s="17"/>
      <c r="W71" s="73" t="s">
        <v>380</v>
      </c>
      <c r="X71" s="73" t="s">
        <v>3053</v>
      </c>
      <c r="Z71" s="100" t="str">
        <f t="shared" si="5"/>
        <v>x</v>
      </c>
      <c r="AA71" s="100" t="str">
        <f t="shared" si="6"/>
        <v>x</v>
      </c>
      <c r="AB71" s="100"/>
      <c r="AC71" s="50" t="str">
        <f>IF(AC70&lt;'Print Variations'!$F$5,AC70+1,IF(AC70='Print Variations'!$F$5,IF('Print Variations'!$F$7=0,IF('Print Variations'!$D$5="$","",IF(IFERROR(MATCH(301,AC$2:AC70,0),0)&gt;0,"",301)),101),IF(AC70&gt;='Print Variations'!$F$7,IF(OR('Print Variations'!$D$5="$",'Print Variations'!$D$5=0),"",IF(IFERROR(MATCH(301,AC$2:AC70,0),0)&gt;0,"",301)),AC70+1)))</f>
        <v/>
      </c>
    </row>
    <row r="72" spans="2:31" ht="15" customHeight="1">
      <c r="B72" s="17"/>
      <c r="C72" s="50" t="str">
        <f>IF(C71&lt;'Print Variations'!$F$5,C71+1,IF(C71='Print Variations'!$F$5,IF('Print Variations'!$F$7=0,IF('Print Variations'!$D$5="$","",IF(IFERROR(MATCH(301,C$13:C71,0),0)&gt;0,"",301)),101),IF(C71&gt;='Print Variations'!$F$7,IF(OR('Print Variations'!$D$5="$",'Print Variations'!$D$5=0),"",IF(IFERROR(MATCH(301,C$13:C71,0),0)&gt;0,"",301)),C71+1)))</f>
        <v/>
      </c>
      <c r="D72" s="32" t="str">
        <f>IFERROR(IF(C72="","",IF(C72=301,"Sales Tax",VLOOKUP(C72,IF(C72&lt;=100,'Enter Cabinet Order Here'!$E:$G,'Enter Additional Product Here'!$E:$G),IF(C72&lt;=100,2,3),FALSE))),"")</f>
        <v/>
      </c>
      <c r="E72" s="157" t="str">
        <f>IFERROR(IF(IF(C72=301,"Sales Tax",VLOOKUP(D72,IF(C72&lt;=100,'Print Here'!$W:$X,'Enter Additional Product Here'!$G:$M),IF(C72&lt;=100,2,3),FALSE))=0,"",IF(C72=301,"Sales Tax",VLOOKUP(D72,IF(C72&lt;=100,'Print Here'!$W:$X,'Enter Additional Product Here'!$G:$M),IF(C72&lt;=100,2,3),FALSE))),"")</f>
        <v/>
      </c>
      <c r="F72" s="157"/>
      <c r="G72" s="157"/>
      <c r="H72" s="157"/>
      <c r="I72" s="157"/>
      <c r="J72" s="157"/>
      <c r="K72" s="133" t="str">
        <f>IFERROR(IF(C72="","",IF(C72=301,"1",VLOOKUP(C72,IF(C72&lt;=100,'Enter Cabinet Order Here'!$E:$G,'Enter Additional Product Here'!$E:$G),IF(C72&lt;=100,3,2),FALSE))),"")</f>
        <v/>
      </c>
      <c r="L72" s="134" t="str">
        <f>IFERROR(IF(C72=301,"",VLOOKUP(D72,IF(C72&lt;=100,'Enter Cabinet Order Here'!$X:$Y,'Enter Additional Product Here'!$G:$H),IF(C72&lt;=100,2,2),FALSE)),"")</f>
        <v/>
      </c>
      <c r="M72" s="134" t="str">
        <f>IFERROR(IF(C72="","",IF(C72=301,'Print Variations'!$D$5,VLOOKUP(C72,IF(C72&lt;=100,'Enter Cabinet Order Here'!$E:$K,'Enter Additional Product Here'!$E:$H),IF(C72&lt;=100,7,4),FALSE))),"")</f>
        <v/>
      </c>
      <c r="N72" s="134" t="str">
        <f t="shared" si="2"/>
        <v/>
      </c>
      <c r="O72" s="17"/>
      <c r="W72" s="73" t="s">
        <v>381</v>
      </c>
      <c r="X72" s="73" t="s">
        <v>2511</v>
      </c>
      <c r="Z72" s="100" t="str">
        <f t="shared" si="5"/>
        <v>x</v>
      </c>
      <c r="AA72" s="100" t="str">
        <f t="shared" si="6"/>
        <v>x</v>
      </c>
      <c r="AB72" s="100"/>
      <c r="AC72" s="50" t="str">
        <f>IF(AC71&lt;'Print Variations'!$F$5,AC71+1,IF(AC71='Print Variations'!$F$5,IF('Print Variations'!$F$7=0,IF('Print Variations'!$D$5="$","",IF(IFERROR(MATCH(301,AC$2:AC71,0),0)&gt;0,"",301)),101),IF(AC71&gt;='Print Variations'!$F$7,IF(OR('Print Variations'!$D$5="$",'Print Variations'!$D$5=0),"",IF(IFERROR(MATCH(301,AC$2:AC71,0),0)&gt;0,"",301)),AC71+1)))</f>
        <v/>
      </c>
    </row>
    <row r="73" spans="2:31" ht="15" customHeight="1">
      <c r="B73" s="17"/>
      <c r="C73" s="50" t="str">
        <f>IF(C72&lt;'Print Variations'!$F$5,C72+1,IF(C72='Print Variations'!$F$5,IF('Print Variations'!$F$7=0,IF('Print Variations'!$D$5="$","",IF(IFERROR(MATCH(301,C$13:C72,0),0)&gt;0,"",301)),101),IF(C72&gt;='Print Variations'!$F$7,IF(OR('Print Variations'!$D$5="$",'Print Variations'!$D$5=0),"",IF(IFERROR(MATCH(301,C$13:C72,0),0)&gt;0,"",301)),C72+1)))</f>
        <v/>
      </c>
      <c r="D73" s="32" t="str">
        <f>IFERROR(IF(C73="","",IF(C73=301,"Sales Tax",VLOOKUP(C73,IF(C73&lt;=100,'Enter Cabinet Order Here'!$E:$G,'Enter Additional Product Here'!$E:$G),IF(C73&lt;=100,2,3),FALSE))),"")</f>
        <v/>
      </c>
      <c r="E73" s="157" t="str">
        <f>IFERROR(IF(IF(C73=301,"Sales Tax",VLOOKUP(D73,IF(C73&lt;=100,'Print Here'!$W:$X,'Enter Additional Product Here'!$G:$M),IF(C73&lt;=100,2,3),FALSE))=0,"",IF(C73=301,"Sales Tax",VLOOKUP(D73,IF(C73&lt;=100,'Print Here'!$W:$X,'Enter Additional Product Here'!$G:$M),IF(C73&lt;=100,2,3),FALSE))),"")</f>
        <v/>
      </c>
      <c r="F73" s="157"/>
      <c r="G73" s="157"/>
      <c r="H73" s="157"/>
      <c r="I73" s="157"/>
      <c r="J73" s="157"/>
      <c r="K73" s="133" t="str">
        <f>IFERROR(IF(C73="","",IF(C73=301,"1",VLOOKUP(C73,IF(C73&lt;=100,'Enter Cabinet Order Here'!$E:$G,'Enter Additional Product Here'!$E:$G),IF(C73&lt;=100,3,2),FALSE))),"")</f>
        <v/>
      </c>
      <c r="L73" s="134" t="str">
        <f>IFERROR(IF(C73=301,"",VLOOKUP(D73,IF(C73&lt;=100,'Enter Cabinet Order Here'!$X:$Y,'Enter Additional Product Here'!$G:$H),IF(C73&lt;=100,2,2),FALSE)),"")</f>
        <v/>
      </c>
      <c r="M73" s="134" t="str">
        <f>IFERROR(IF(C73="","",IF(C73=301,'Print Variations'!$D$5,VLOOKUP(C73,IF(C73&lt;=100,'Enter Cabinet Order Here'!$E:$K,'Enter Additional Product Here'!$E:$H),IF(C73&lt;=100,7,4),FALSE))),"")</f>
        <v/>
      </c>
      <c r="N73" s="134" t="str">
        <f t="shared" si="2"/>
        <v/>
      </c>
      <c r="O73" s="17"/>
      <c r="W73" s="73" t="s">
        <v>5486</v>
      </c>
      <c r="X73" s="73" t="s">
        <v>5635</v>
      </c>
      <c r="Z73" s="100" t="str">
        <f t="shared" si="5"/>
        <v>x</v>
      </c>
      <c r="AA73" s="100" t="str">
        <f t="shared" si="6"/>
        <v>x</v>
      </c>
      <c r="AB73" s="100"/>
      <c r="AC73" s="50" t="str">
        <f>IF(AC72&lt;'Print Variations'!$F$5,AC72+1,IF(AC72='Print Variations'!$F$5,IF('Print Variations'!$F$7=0,IF('Print Variations'!$D$5="$","",IF(IFERROR(MATCH(301,AC$2:AC72,0),0)&gt;0,"",301)),101),IF(AC72&gt;='Print Variations'!$F$7,IF(OR('Print Variations'!$D$5="$",'Print Variations'!$D$5=0),"",IF(IFERROR(MATCH(301,AC$2:AC72,0),0)&gt;0,"",301)),AC72+1)))</f>
        <v/>
      </c>
    </row>
    <row r="74" spans="2:31" ht="15" customHeight="1">
      <c r="B74" s="17"/>
      <c r="C74" s="50" t="str">
        <f>IF(C73&lt;'Print Variations'!$F$5,C73+1,IF(C73='Print Variations'!$F$5,IF('Print Variations'!$F$7=0,IF('Print Variations'!$D$5="$","",IF(IFERROR(MATCH(301,C$13:C73,0),0)&gt;0,"",301)),101),IF(C73&gt;='Print Variations'!$F$7,IF(OR('Print Variations'!$D$5="$",'Print Variations'!$D$5=0),"",IF(IFERROR(MATCH(301,C$13:C73,0),0)&gt;0,"",301)),C73+1)))</f>
        <v/>
      </c>
      <c r="D74" s="32" t="str">
        <f>IFERROR(IF(C74="","",IF(C74=301,"Sales Tax",VLOOKUP(C74,IF(C74&lt;=100,'Enter Cabinet Order Here'!$E:$G,'Enter Additional Product Here'!$E:$G),IF(C74&lt;=100,2,3),FALSE))),"")</f>
        <v/>
      </c>
      <c r="E74" s="157" t="str">
        <f>IFERROR(IF(IF(C74=301,"Sales Tax",VLOOKUP(D74,IF(C74&lt;=100,'Print Here'!$W:$X,'Enter Additional Product Here'!$G:$M),IF(C74&lt;=100,2,3),FALSE))=0,"",IF(C74=301,"Sales Tax",VLOOKUP(D74,IF(C74&lt;=100,'Print Here'!$W:$X,'Enter Additional Product Here'!$G:$M),IF(C74&lt;=100,2,3),FALSE))),"")</f>
        <v/>
      </c>
      <c r="F74" s="157"/>
      <c r="G74" s="157"/>
      <c r="H74" s="157"/>
      <c r="I74" s="157"/>
      <c r="J74" s="157"/>
      <c r="K74" s="133" t="str">
        <f>IFERROR(IF(C74="","",IF(C74=301,"1",VLOOKUP(C74,IF(C74&lt;=100,'Enter Cabinet Order Here'!$E:$G,'Enter Additional Product Here'!$E:$G),IF(C74&lt;=100,3,2),FALSE))),"")</f>
        <v/>
      </c>
      <c r="L74" s="134" t="str">
        <f>IFERROR(IF(C74=301,"",VLOOKUP(D74,IF(C74&lt;=100,'Enter Cabinet Order Here'!$X:$Y,'Enter Additional Product Here'!$G:$H),IF(C74&lt;=100,2,2),FALSE)),"")</f>
        <v/>
      </c>
      <c r="M74" s="134" t="str">
        <f>IFERROR(IF(C74="","",IF(C74=301,'Print Variations'!$D$5,VLOOKUP(C74,IF(C74&lt;=100,'Enter Cabinet Order Here'!$E:$K,'Enter Additional Product Here'!$E:$H),IF(C74&lt;=100,7,4),FALSE))),"")</f>
        <v/>
      </c>
      <c r="N74" s="134" t="str">
        <f t="shared" si="2"/>
        <v/>
      </c>
      <c r="O74" s="17"/>
      <c r="W74" s="73" t="s">
        <v>382</v>
      </c>
      <c r="X74" s="73" t="s">
        <v>3996</v>
      </c>
      <c r="Z74" s="100" t="str">
        <f t="shared" si="5"/>
        <v>x</v>
      </c>
      <c r="AA74" s="100" t="str">
        <f t="shared" si="6"/>
        <v>x</v>
      </c>
      <c r="AB74" s="100"/>
      <c r="AC74" s="50" t="str">
        <f>IF(AC73&lt;'Print Variations'!$F$5,AC73+1,IF(AC73='Print Variations'!$F$5,IF('Print Variations'!$F$7=0,IF('Print Variations'!$D$5="$","",IF(IFERROR(MATCH(301,AC$2:AC73,0),0)&gt;0,"",301)),101),IF(AC73&gt;='Print Variations'!$F$7,IF(OR('Print Variations'!$D$5="$",'Print Variations'!$D$5=0),"",IF(IFERROR(MATCH(301,AC$2:AC73,0),0)&gt;0,"",301)),AC73+1)))</f>
        <v/>
      </c>
    </row>
    <row r="75" spans="2:31" ht="15" customHeight="1">
      <c r="B75" s="17"/>
      <c r="C75" s="50" t="str">
        <f>IF(C74&lt;'Print Variations'!$F$5,C74+1,IF(C74='Print Variations'!$F$5,IF('Print Variations'!$F$7=0,IF('Print Variations'!$D$5="$","",IF(IFERROR(MATCH(301,C$13:C74,0),0)&gt;0,"",301)),101),IF(C74&gt;='Print Variations'!$F$7,IF(OR('Print Variations'!$D$5="$",'Print Variations'!$D$5=0),"",IF(IFERROR(MATCH(301,C$13:C74,0),0)&gt;0,"",301)),C74+1)))</f>
        <v/>
      </c>
      <c r="D75" s="32" t="str">
        <f>IFERROR(IF(C75="","",IF(C75=301,"Sales Tax",VLOOKUP(C75,IF(C75&lt;=100,'Enter Cabinet Order Here'!$E:$G,'Enter Additional Product Here'!$E:$G),IF(C75&lt;=100,2,3),FALSE))),"")</f>
        <v/>
      </c>
      <c r="E75" s="157" t="str">
        <f>IFERROR(IF(IF(C75=301,"Sales Tax",VLOOKUP(D75,IF(C75&lt;=100,'Print Here'!$W:$X,'Enter Additional Product Here'!$G:$M),IF(C75&lt;=100,2,3),FALSE))=0,"",IF(C75=301,"Sales Tax",VLOOKUP(D75,IF(C75&lt;=100,'Print Here'!$W:$X,'Enter Additional Product Here'!$G:$M),IF(C75&lt;=100,2,3),FALSE))),"")</f>
        <v/>
      </c>
      <c r="F75" s="157"/>
      <c r="G75" s="157"/>
      <c r="H75" s="157"/>
      <c r="I75" s="157"/>
      <c r="J75" s="157"/>
      <c r="K75" s="133" t="str">
        <f>IFERROR(IF(C75="","",IF(C75=301,"1",VLOOKUP(C75,IF(C75&lt;=100,'Enter Cabinet Order Here'!$E:$G,'Enter Additional Product Here'!$E:$G),IF(C75&lt;=100,3,2),FALSE))),"")</f>
        <v/>
      </c>
      <c r="L75" s="134" t="str">
        <f>IFERROR(IF(C75=301,"",VLOOKUP(D75,IF(C75&lt;=100,'Enter Cabinet Order Here'!$X:$Y,'Enter Additional Product Here'!$G:$H),IF(C75&lt;=100,2,2),FALSE)),"")</f>
        <v/>
      </c>
      <c r="M75" s="134" t="str">
        <f>IFERROR(IF(C75="","",IF(C75=301,'Print Variations'!$D$5,VLOOKUP(C75,IF(C75&lt;=100,'Enter Cabinet Order Here'!$E:$K,'Enter Additional Product Here'!$E:$H),IF(C75&lt;=100,7,4),FALSE))),"")</f>
        <v/>
      </c>
      <c r="N75" s="134" t="str">
        <f t="shared" si="2"/>
        <v/>
      </c>
      <c r="O75" s="17"/>
      <c r="W75" s="73" t="s">
        <v>4610</v>
      </c>
      <c r="X75" s="73" t="s">
        <v>4946</v>
      </c>
      <c r="Z75" s="100" t="str">
        <f t="shared" si="5"/>
        <v>x</v>
      </c>
      <c r="AA75" s="100" t="str">
        <f t="shared" si="6"/>
        <v>x</v>
      </c>
      <c r="AB75" s="100"/>
      <c r="AC75" s="50" t="str">
        <f>IF(AC74&lt;'Print Variations'!$F$5,AC74+1,IF(AC74='Print Variations'!$F$5,IF('Print Variations'!$F$7=0,IF('Print Variations'!$D$5="$","",IF(IFERROR(MATCH(301,AC$2:AC74,0),0)&gt;0,"",301)),101),IF(AC74&gt;='Print Variations'!$F$7,IF(OR('Print Variations'!$D$5="$",'Print Variations'!$D$5=0),"",IF(IFERROR(MATCH(301,AC$2:AC74,0),0)&gt;0,"",301)),AC74+1)))</f>
        <v/>
      </c>
    </row>
    <row r="76" spans="2:31" ht="15" customHeight="1">
      <c r="B76" s="17"/>
      <c r="C76" s="50" t="str">
        <f>IF(C75&lt;'Print Variations'!$F$5,C75+1,IF(C75='Print Variations'!$F$5,IF('Print Variations'!$F$7=0,IF('Print Variations'!$D$5="$","",IF(IFERROR(MATCH(301,C$13:C75,0),0)&gt;0,"",301)),101),IF(C75&gt;='Print Variations'!$F$7,IF(OR('Print Variations'!$D$5="$",'Print Variations'!$D$5=0),"",IF(IFERROR(MATCH(301,C$13:C75,0),0)&gt;0,"",301)),C75+1)))</f>
        <v/>
      </c>
      <c r="D76" s="32" t="str">
        <f>IFERROR(IF(C76="","",IF(C76=301,"Sales Tax",VLOOKUP(C76,IF(C76&lt;=100,'Enter Cabinet Order Here'!$E:$G,'Enter Additional Product Here'!$E:$G),IF(C76&lt;=100,2,3),FALSE))),"")</f>
        <v/>
      </c>
      <c r="E76" s="157" t="str">
        <f>IFERROR(IF(IF(C76=301,"Sales Tax",VLOOKUP(D76,IF(C76&lt;=100,'Print Here'!$W:$X,'Enter Additional Product Here'!$G:$M),IF(C76&lt;=100,2,3),FALSE))=0,"",IF(C76=301,"Sales Tax",VLOOKUP(D76,IF(C76&lt;=100,'Print Here'!$W:$X,'Enter Additional Product Here'!$G:$M),IF(C76&lt;=100,2,3),FALSE))),"")</f>
        <v/>
      </c>
      <c r="F76" s="157"/>
      <c r="G76" s="157"/>
      <c r="H76" s="157"/>
      <c r="I76" s="157"/>
      <c r="J76" s="157"/>
      <c r="K76" s="133" t="str">
        <f>IFERROR(IF(C76="","",IF(C76=301,"1",VLOOKUP(C76,IF(C76&lt;=100,'Enter Cabinet Order Here'!$E:$G,'Enter Additional Product Here'!$E:$G),IF(C76&lt;=100,3,2),FALSE))),"")</f>
        <v/>
      </c>
      <c r="L76" s="134" t="str">
        <f>IFERROR(IF(C76=301,"",VLOOKUP(D76,IF(C76&lt;=100,'Enter Cabinet Order Here'!$X:$Y,'Enter Additional Product Here'!$G:$H),IF(C76&lt;=100,2,2),FALSE)),"")</f>
        <v/>
      </c>
      <c r="M76" s="134" t="str">
        <f>IFERROR(IF(C76="","",IF(C76=301,'Print Variations'!$D$5,VLOOKUP(C76,IF(C76&lt;=100,'Enter Cabinet Order Here'!$E:$K,'Enter Additional Product Here'!$E:$H),IF(C76&lt;=100,7,4),FALSE))),"")</f>
        <v/>
      </c>
      <c r="N76" s="134" t="str">
        <f t="shared" si="2"/>
        <v/>
      </c>
      <c r="O76" s="17"/>
      <c r="W76" s="73" t="s">
        <v>836</v>
      </c>
      <c r="X76" s="73" t="s">
        <v>4142</v>
      </c>
      <c r="Z76" s="100" t="str">
        <f t="shared" si="5"/>
        <v>x</v>
      </c>
      <c r="AA76" s="100" t="str">
        <f t="shared" si="6"/>
        <v>x</v>
      </c>
      <c r="AB76" s="100"/>
      <c r="AC76" s="50" t="str">
        <f>IF(AC75&lt;'Print Variations'!$F$5,AC75+1,IF(AC75='Print Variations'!$F$5,IF('Print Variations'!$F$7=0,IF('Print Variations'!$D$5="$","",IF(IFERROR(MATCH(301,AC$2:AC75,0),0)&gt;0,"",301)),101),IF(AC75&gt;='Print Variations'!$F$7,IF(OR('Print Variations'!$D$5="$",'Print Variations'!$D$5=0),"",IF(IFERROR(MATCH(301,AC$2:AC75,0),0)&gt;0,"",301)),AC75+1)))</f>
        <v/>
      </c>
    </row>
    <row r="77" spans="2:31" ht="15" customHeight="1">
      <c r="B77" s="17"/>
      <c r="C77" s="50" t="str">
        <f>IF(C76&lt;'Print Variations'!$F$5,C76+1,IF(C76='Print Variations'!$F$5,IF('Print Variations'!$F$7=0,IF('Print Variations'!$D$5="$","",IF(IFERROR(MATCH(301,C$13:C76,0),0)&gt;0,"",301)),101),IF(C76&gt;='Print Variations'!$F$7,IF(OR('Print Variations'!$D$5="$",'Print Variations'!$D$5=0),"",IF(IFERROR(MATCH(301,C$13:C76,0),0)&gt;0,"",301)),C76+1)))</f>
        <v/>
      </c>
      <c r="D77" s="32" t="str">
        <f>IFERROR(IF(C77="","",IF(C77=301,"Sales Tax",VLOOKUP(C77,IF(C77&lt;=100,'Enter Cabinet Order Here'!$E:$G,'Enter Additional Product Here'!$E:$G),IF(C77&lt;=100,2,3),FALSE))),"")</f>
        <v/>
      </c>
      <c r="E77" s="157" t="str">
        <f>IFERROR(IF(IF(C77=301,"Sales Tax",VLOOKUP(D77,IF(C77&lt;=100,'Print Here'!$W:$X,'Enter Additional Product Here'!$G:$M),IF(C77&lt;=100,2,3),FALSE))=0,"",IF(C77=301,"Sales Tax",VLOOKUP(D77,IF(C77&lt;=100,'Print Here'!$W:$X,'Enter Additional Product Here'!$G:$M),IF(C77&lt;=100,2,3),FALSE))),"")</f>
        <v/>
      </c>
      <c r="F77" s="157"/>
      <c r="G77" s="157"/>
      <c r="H77" s="157"/>
      <c r="I77" s="157"/>
      <c r="J77" s="157"/>
      <c r="K77" s="133" t="str">
        <f>IFERROR(IF(C77="","",IF(C77=301,"1",VLOOKUP(C77,IF(C77&lt;=100,'Enter Cabinet Order Here'!$E:$G,'Enter Additional Product Here'!$E:$G),IF(C77&lt;=100,3,2),FALSE))),"")</f>
        <v/>
      </c>
      <c r="L77" s="134" t="str">
        <f>IFERROR(IF(C77=301,"",VLOOKUP(D77,IF(C77&lt;=100,'Enter Cabinet Order Here'!$X:$Y,'Enter Additional Product Here'!$G:$H),IF(C77&lt;=100,2,2),FALSE)),"")</f>
        <v/>
      </c>
      <c r="M77" s="134" t="str">
        <f>IFERROR(IF(C77="","",IF(C77=301,'Print Variations'!$D$5,VLOOKUP(C77,IF(C77&lt;=100,'Enter Cabinet Order Here'!$E:$K,'Enter Additional Product Here'!$E:$H),IF(C77&lt;=100,7,4),FALSE))),"")</f>
        <v/>
      </c>
      <c r="N77" s="134" t="str">
        <f t="shared" si="2"/>
        <v/>
      </c>
      <c r="O77" s="17"/>
      <c r="W77" s="73" t="s">
        <v>837</v>
      </c>
      <c r="X77" s="73" t="s">
        <v>3199</v>
      </c>
      <c r="Z77" s="100" t="str">
        <f t="shared" si="5"/>
        <v>x</v>
      </c>
      <c r="AA77" s="100" t="str">
        <f t="shared" si="6"/>
        <v>x</v>
      </c>
      <c r="AB77" s="100"/>
      <c r="AC77" s="50" t="str">
        <f>IF(AC76&lt;'Print Variations'!$F$5,AC76+1,IF(AC76='Print Variations'!$F$5,IF('Print Variations'!$F$7=0,IF('Print Variations'!$D$5="$","",IF(IFERROR(MATCH(301,AC$2:AC76,0),0)&gt;0,"",301)),101),IF(AC76&gt;='Print Variations'!$F$7,IF(OR('Print Variations'!$D$5="$",'Print Variations'!$D$5=0),"",IF(IFERROR(MATCH(301,AC$2:AC76,0),0)&gt;0,"",301)),AC76+1)))</f>
        <v/>
      </c>
    </row>
    <row r="78" spans="2:31" ht="15" customHeight="1">
      <c r="B78" s="17"/>
      <c r="C78" s="50" t="str">
        <f>IF(C77&lt;'Print Variations'!$F$5,C77+1,IF(C77='Print Variations'!$F$5,IF('Print Variations'!$F$7=0,IF('Print Variations'!$D$5="$","",IF(IFERROR(MATCH(301,C$13:C77,0),0)&gt;0,"",301)),101),IF(C77&gt;='Print Variations'!$F$7,IF(OR('Print Variations'!$D$5="$",'Print Variations'!$D$5=0),"",IF(IFERROR(MATCH(301,C$13:C77,0),0)&gt;0,"",301)),C77+1)))</f>
        <v/>
      </c>
      <c r="D78" s="32" t="str">
        <f>IFERROR(IF(C78="","",IF(C78=301,"Sales Tax",VLOOKUP(C78,IF(C78&lt;=100,'Enter Cabinet Order Here'!$E:$G,'Enter Additional Product Here'!$E:$G),IF(C78&lt;=100,2,3),FALSE))),"")</f>
        <v/>
      </c>
      <c r="E78" s="157" t="str">
        <f>IFERROR(IF(IF(C78=301,"Sales Tax",VLOOKUP(D78,IF(C78&lt;=100,'Print Here'!$W:$X,'Enter Additional Product Here'!$G:$M),IF(C78&lt;=100,2,3),FALSE))=0,"",IF(C78=301,"Sales Tax",VLOOKUP(D78,IF(C78&lt;=100,'Print Here'!$W:$X,'Enter Additional Product Here'!$G:$M),IF(C78&lt;=100,2,3),FALSE))),"")</f>
        <v/>
      </c>
      <c r="F78" s="157"/>
      <c r="G78" s="157"/>
      <c r="H78" s="157"/>
      <c r="I78" s="157"/>
      <c r="J78" s="157"/>
      <c r="K78" s="133" t="str">
        <f>IFERROR(IF(C78="","",IF(C78=301,"1",VLOOKUP(C78,IF(C78&lt;=100,'Enter Cabinet Order Here'!$E:$G,'Enter Additional Product Here'!$E:$G),IF(C78&lt;=100,3,2),FALSE))),"")</f>
        <v/>
      </c>
      <c r="L78" s="134" t="str">
        <f>IFERROR(IF(C78=301,"",VLOOKUP(D78,IF(C78&lt;=100,'Enter Cabinet Order Here'!$X:$Y,'Enter Additional Product Here'!$G:$H),IF(C78&lt;=100,2,2),FALSE)),"")</f>
        <v/>
      </c>
      <c r="M78" s="134" t="str">
        <f>IFERROR(IF(C78="","",IF(C78=301,'Print Variations'!$D$5,VLOOKUP(C78,IF(C78&lt;=100,'Enter Cabinet Order Here'!$E:$K,'Enter Additional Product Here'!$E:$H),IF(C78&lt;=100,7,4),FALSE))),"")</f>
        <v/>
      </c>
      <c r="N78" s="134" t="str">
        <f>IFERROR(M78*K78,"")</f>
        <v/>
      </c>
      <c r="O78" s="17"/>
      <c r="W78" s="73" t="s">
        <v>838</v>
      </c>
      <c r="X78" s="73" t="s">
        <v>2658</v>
      </c>
      <c r="Z78" s="100" t="str">
        <f t="shared" si="5"/>
        <v>x</v>
      </c>
      <c r="AA78" s="100" t="str">
        <f t="shared" si="6"/>
        <v>x</v>
      </c>
      <c r="AB78" s="100"/>
      <c r="AC78" s="50" t="str">
        <f>IF(AC77&lt;'Print Variations'!$F$5,AC77+1,IF(AC77='Print Variations'!$F$5,IF('Print Variations'!$F$7=0,IF('Print Variations'!$D$5="$","",IF(IFERROR(MATCH(301,AC$2:AC77,0),0)&gt;0,"",301)),101),IF(AC77&gt;='Print Variations'!$F$7,IF(OR('Print Variations'!$D$5="$",'Print Variations'!$D$5=0),"",IF(IFERROR(MATCH(301,AC$2:AC77,0),0)&gt;0,"",301)),AC77+1)))</f>
        <v/>
      </c>
    </row>
    <row r="79" spans="2:31" ht="15" customHeight="1">
      <c r="B79" s="17"/>
      <c r="C79" s="50" t="str">
        <f>IF(C78&lt;'Print Variations'!$F$5,C78+1,IF(C78='Print Variations'!$F$5,IF('Print Variations'!$F$7=0,IF('Print Variations'!$D$5="$","",IF(IFERROR(MATCH(301,C$13:C78,0),0)&gt;0,"",301)),101),IF(C78&gt;='Print Variations'!$F$7,IF(OR('Print Variations'!$D$5="$",'Print Variations'!$D$5=0),"",IF(IFERROR(MATCH(301,C$13:C78,0),0)&gt;0,"",301)),C78+1)))</f>
        <v/>
      </c>
      <c r="D79" s="32" t="str">
        <f>IFERROR(IF(C79="","",IF(C79=301,"Sales Tax",VLOOKUP(C79,IF(C79&lt;=100,'Enter Cabinet Order Here'!$E:$G,'Enter Additional Product Here'!$E:$G),IF(C79&lt;=100,2,3),FALSE))),"")</f>
        <v/>
      </c>
      <c r="E79" s="157" t="str">
        <f>IFERROR(IF(IF(C79=301,"Sales Tax",VLOOKUP(D79,IF(C79&lt;=100,'Print Here'!$W:$X,'Enter Additional Product Here'!$G:$M),IF(C79&lt;=100,2,3),FALSE))=0,"",IF(C79=301,"Sales Tax",VLOOKUP(D79,IF(C79&lt;=100,'Print Here'!$W:$X,'Enter Additional Product Here'!$G:$M),IF(C79&lt;=100,2,3),FALSE))),"")</f>
        <v/>
      </c>
      <c r="F79" s="157"/>
      <c r="G79" s="157"/>
      <c r="H79" s="157"/>
      <c r="I79" s="157"/>
      <c r="J79" s="157"/>
      <c r="K79" s="133" t="str">
        <f>IFERROR(IF(C79="","",IF(C79=301,"1",VLOOKUP(C79,IF(C79&lt;=100,'Enter Cabinet Order Here'!$E:$G,'Enter Additional Product Here'!$E:$G),IF(C79&lt;=100,3,2),FALSE))),"")</f>
        <v/>
      </c>
      <c r="L79" s="134" t="str">
        <f>IFERROR(IF(C79=301,"",VLOOKUP(D79,IF(C79&lt;=100,'Enter Cabinet Order Here'!$X:$Y,'Enter Additional Product Here'!$G:$H),IF(C79&lt;=100,2,2),FALSE)),"")</f>
        <v/>
      </c>
      <c r="M79" s="134" t="str">
        <f>IFERROR(IF(C79="","",IF(C79=301,'Print Variations'!$D$5,VLOOKUP(C79,IF(C79&lt;=100,'Enter Cabinet Order Here'!$E:$K,'Enter Additional Product Here'!$E:$H),IF(C79&lt;=100,7,4),FALSE))),"")</f>
        <v/>
      </c>
      <c r="N79" s="134" t="str">
        <f>IFERROR(M79*K79,"")</f>
        <v/>
      </c>
      <c r="O79" s="17"/>
      <c r="W79" s="73" t="s">
        <v>7478</v>
      </c>
      <c r="X79" s="73" t="s">
        <v>7920</v>
      </c>
      <c r="Z79" s="100" t="str">
        <f t="shared" si="5"/>
        <v>x</v>
      </c>
      <c r="AA79" s="100" t="str">
        <f t="shared" si="6"/>
        <v>x</v>
      </c>
      <c r="AB79" s="100"/>
      <c r="AC79" s="50" t="str">
        <f>IF(AC78&lt;'Print Variations'!$F$5,AC78+1,IF(AC78='Print Variations'!$F$5,IF('Print Variations'!$F$7=0,IF('Print Variations'!$D$5="$","",IF(IFERROR(MATCH(301,AC$2:AC78,0),0)&gt;0,"",301)),101),IF(AC78&gt;='Print Variations'!$F$7,IF(OR('Print Variations'!$D$5="$",'Print Variations'!$D$5=0),"",IF(IFERROR(MATCH(301,AC$2:AC78,0),0)&gt;0,"",301)),AC78+1)))</f>
        <v/>
      </c>
    </row>
    <row r="80" spans="2:31" ht="15" customHeight="1">
      <c r="B80" s="17"/>
      <c r="C80" s="50" t="str">
        <f>IF(C79&lt;'Print Variations'!$F$5,C79+1,IF(C79='Print Variations'!$F$5,IF('Print Variations'!$F$7=0,IF('Print Variations'!$D$5="$","",IF(IFERROR(MATCH(301,C$13:C79,0),0)&gt;0,"",301)),101),IF(C79&gt;='Print Variations'!$F$7,IF(OR('Print Variations'!$D$5="$",'Print Variations'!$D$5=0),"",IF(IFERROR(MATCH(301,C$13:C79,0),0)&gt;0,"",301)),C79+1)))</f>
        <v/>
      </c>
      <c r="D80" s="32" t="str">
        <f>IFERROR(IF(C80="","",IF(C80=301,"Sales Tax",VLOOKUP(C80,IF(C80&lt;=100,'Enter Cabinet Order Here'!$E:$G,'Enter Additional Product Here'!$E:$G),IF(C80&lt;=100,2,3),FALSE))),"")</f>
        <v/>
      </c>
      <c r="E80" s="157" t="str">
        <f>IFERROR(IF(IF(C80=301,"Sales Tax",VLOOKUP(D80,IF(C80&lt;=100,'Print Here'!$W:$X,'Enter Additional Product Here'!$G:$M),IF(C80&lt;=100,2,3),FALSE))=0,"",IF(C80=301,"Sales Tax",VLOOKUP(D80,IF(C80&lt;=100,'Print Here'!$W:$X,'Enter Additional Product Here'!$G:$M),IF(C80&lt;=100,2,3),FALSE))),"")</f>
        <v/>
      </c>
      <c r="F80" s="157"/>
      <c r="G80" s="157"/>
      <c r="H80" s="157"/>
      <c r="I80" s="157"/>
      <c r="J80" s="157"/>
      <c r="K80" s="133" t="str">
        <f>IFERROR(IF(C80="","",IF(C80=301,"1",VLOOKUP(C80,IF(C80&lt;=100,'Enter Cabinet Order Here'!$E:$G,'Enter Additional Product Here'!$E:$G),IF(C80&lt;=100,3,2),FALSE))),"")</f>
        <v/>
      </c>
      <c r="L80" s="134" t="str">
        <f>IFERROR(IF(C80=301,"",VLOOKUP(D80,IF(C80&lt;=100,'Enter Cabinet Order Here'!$X:$Y,'Enter Additional Product Here'!$G:$H),IF(C80&lt;=100,2,2),FALSE)),"")</f>
        <v/>
      </c>
      <c r="M80" s="134" t="str">
        <f>IFERROR(IF(C80="","",IF(C80=301,'Print Variations'!$D$5,VLOOKUP(C80,IF(C80&lt;=100,'Enter Cabinet Order Here'!$E:$K,'Enter Additional Product Here'!$E:$H),IF(C80&lt;=100,7,4),FALSE))),"")</f>
        <v/>
      </c>
      <c r="N80" s="134" t="str">
        <f t="shared" ref="N80:N93" si="7">IFERROR(M80*K80,"")</f>
        <v/>
      </c>
      <c r="O80" s="17"/>
      <c r="W80" s="73" t="s">
        <v>5726</v>
      </c>
      <c r="X80" s="73" t="s">
        <v>5970</v>
      </c>
      <c r="Z80" s="100" t="str">
        <f t="shared" si="5"/>
        <v>x</v>
      </c>
      <c r="AA80" s="100" t="str">
        <f t="shared" si="6"/>
        <v>x</v>
      </c>
      <c r="AB80" s="100"/>
      <c r="AC80" s="50" t="str">
        <f>IF(AC79&lt;'Print Variations'!$F$5,AC79+1,IF(AC79='Print Variations'!$F$5,IF('Print Variations'!$F$7=0,IF('Print Variations'!$D$5="$","",IF(IFERROR(MATCH(301,AC$2:AC79,0),0)&gt;0,"",301)),101),IF(AC79&gt;='Print Variations'!$F$7,IF(OR('Print Variations'!$D$5="$",'Print Variations'!$D$5=0),"",IF(IFERROR(MATCH(301,AC$2:AC79,0),0)&gt;0,"",301)),AC79+1)))</f>
        <v/>
      </c>
    </row>
    <row r="81" spans="2:29" ht="15" customHeight="1">
      <c r="B81" s="17"/>
      <c r="C81" s="50" t="str">
        <f>IF(C80&lt;'Print Variations'!$F$5,C80+1,IF(C80='Print Variations'!$F$5,IF('Print Variations'!$F$7=0,IF('Print Variations'!$D$5="$","",IF(IFERROR(MATCH(301,C$13:C80,0),0)&gt;0,"",301)),101),IF(C80&gt;='Print Variations'!$F$7,IF(OR('Print Variations'!$D$5="$",'Print Variations'!$D$5=0),"",IF(IFERROR(MATCH(301,C$13:C80,0),0)&gt;0,"",301)),C80+1)))</f>
        <v/>
      </c>
      <c r="D81" s="32" t="str">
        <f>IFERROR(IF(C81="","",IF(C81=301,"Sales Tax",VLOOKUP(C81,IF(C81&lt;=100,'Enter Cabinet Order Here'!$E:$G,'Enter Additional Product Here'!$E:$G),IF(C81&lt;=100,2,3),FALSE))),"")</f>
        <v/>
      </c>
      <c r="E81" s="157" t="str">
        <f>IFERROR(IF(IF(C81=301,"Sales Tax",VLOOKUP(D81,IF(C81&lt;=100,'Print Here'!$W:$X,'Enter Additional Product Here'!$G:$M),IF(C81&lt;=100,2,3),FALSE))=0,"",IF(C81=301,"Sales Tax",VLOOKUP(D81,IF(C81&lt;=100,'Print Here'!$W:$X,'Enter Additional Product Here'!$G:$M),IF(C81&lt;=100,2,3),FALSE))),"")</f>
        <v/>
      </c>
      <c r="F81" s="157"/>
      <c r="G81" s="157"/>
      <c r="H81" s="157"/>
      <c r="I81" s="157"/>
      <c r="J81" s="157"/>
      <c r="K81" s="133" t="str">
        <f>IFERROR(IF(C81="","",IF(C81=301,"1",VLOOKUP(C81,IF(C81&lt;=100,'Enter Cabinet Order Here'!$E:$G,'Enter Additional Product Here'!$E:$G),IF(C81&lt;=100,3,2),FALSE))),"")</f>
        <v/>
      </c>
      <c r="L81" s="134" t="str">
        <f>IFERROR(IF(C81=301,"",VLOOKUP(D81,IF(C81&lt;=100,'Enter Cabinet Order Here'!$X:$Y,'Enter Additional Product Here'!$G:$H),IF(C81&lt;=100,2,2),FALSE)),"")</f>
        <v/>
      </c>
      <c r="M81" s="134" t="str">
        <f>IFERROR(IF(C81="","",IF(C81=301,'Print Variations'!$D$5,VLOOKUP(C81,IF(C81&lt;=100,'Enter Cabinet Order Here'!$E:$K,'Enter Additional Product Here'!$E:$H),IF(C81&lt;=100,7,4),FALSE))),"")</f>
        <v/>
      </c>
      <c r="N81" s="134" t="str">
        <f t="shared" si="7"/>
        <v/>
      </c>
      <c r="O81" s="17"/>
      <c r="W81" s="73" t="s">
        <v>7477</v>
      </c>
      <c r="X81" s="73" t="s">
        <v>7921</v>
      </c>
      <c r="Z81" s="100" t="str">
        <f t="shared" si="5"/>
        <v>x</v>
      </c>
      <c r="AA81" s="100" t="str">
        <f t="shared" si="6"/>
        <v>x</v>
      </c>
      <c r="AB81" s="100"/>
      <c r="AC81" s="50" t="str">
        <f>IF(AC80&lt;'Print Variations'!$F$5,AC80+1,IF(AC80='Print Variations'!$F$5,IF('Print Variations'!$F$7=0,IF('Print Variations'!$D$5="$","",IF(IFERROR(MATCH(301,AC$2:AC80,0),0)&gt;0,"",301)),101),IF(AC80&gt;='Print Variations'!$F$7,IF(OR('Print Variations'!$D$5="$",'Print Variations'!$D$5=0),"",IF(IFERROR(MATCH(301,AC$2:AC80,0),0)&gt;0,"",301)),AC80+1)))</f>
        <v/>
      </c>
    </row>
    <row r="82" spans="2:29" ht="15" customHeight="1">
      <c r="B82" s="17"/>
      <c r="C82" s="50" t="str">
        <f>IF(C81&lt;'Print Variations'!$F$5,C81+1,IF(C81='Print Variations'!$F$5,IF('Print Variations'!$F$7=0,IF('Print Variations'!$D$5="$","",IF(IFERROR(MATCH(301,C$13:C81,0),0)&gt;0,"",301)),101),IF(C81&gt;='Print Variations'!$F$7,IF(OR('Print Variations'!$D$5="$",'Print Variations'!$D$5=0),"",IF(IFERROR(MATCH(301,C$13:C81,0),0)&gt;0,"",301)),C81+1)))</f>
        <v/>
      </c>
      <c r="D82" s="32" t="str">
        <f>IFERROR(IF(C82="","",IF(C82=301,"Sales Tax",VLOOKUP(C82,IF(C82&lt;=100,'Enter Cabinet Order Here'!$E:$G,'Enter Additional Product Here'!$E:$G),IF(C82&lt;=100,2,3),FALSE))),"")</f>
        <v/>
      </c>
      <c r="E82" s="157" t="str">
        <f>IFERROR(IF(IF(C82=301,"Sales Tax",VLOOKUP(D82,IF(C82&lt;=100,'Print Here'!$W:$X,'Enter Additional Product Here'!$G:$M),IF(C82&lt;=100,2,3),FALSE))=0,"",IF(C82=301,"Sales Tax",VLOOKUP(D82,IF(C82&lt;=100,'Print Here'!$W:$X,'Enter Additional Product Here'!$G:$M),IF(C82&lt;=100,2,3),FALSE))),"")</f>
        <v/>
      </c>
      <c r="F82" s="157"/>
      <c r="G82" s="157"/>
      <c r="H82" s="157"/>
      <c r="I82" s="157"/>
      <c r="J82" s="157"/>
      <c r="K82" s="133" t="str">
        <f>IFERROR(IF(C82="","",IF(C82=301,"1",VLOOKUP(C82,IF(C82&lt;=100,'Enter Cabinet Order Here'!$E:$G,'Enter Additional Product Here'!$E:$G),IF(C82&lt;=100,3,2),FALSE))),"")</f>
        <v/>
      </c>
      <c r="L82" s="134" t="str">
        <f>IFERROR(IF(C82=301,"",VLOOKUP(D82,IF(C82&lt;=100,'Enter Cabinet Order Here'!$X:$Y,'Enter Additional Product Here'!$G:$H),IF(C82&lt;=100,2,2),FALSE)),"")</f>
        <v/>
      </c>
      <c r="M82" s="134" t="str">
        <f>IFERROR(IF(C82="","",IF(C82=301,'Print Variations'!$D$5,VLOOKUP(C82,IF(C82&lt;=100,'Enter Cabinet Order Here'!$E:$K,'Enter Additional Product Here'!$E:$H),IF(C82&lt;=100,7,4),FALSE))),"")</f>
        <v/>
      </c>
      <c r="N82" s="134" t="str">
        <f t="shared" si="7"/>
        <v/>
      </c>
      <c r="O82" s="33"/>
      <c r="W82" s="73" t="s">
        <v>4611</v>
      </c>
      <c r="X82" s="73" t="s">
        <v>4947</v>
      </c>
      <c r="Z82" s="100" t="str">
        <f t="shared" si="5"/>
        <v>x</v>
      </c>
      <c r="AA82" s="100" t="str">
        <f t="shared" si="6"/>
        <v>x</v>
      </c>
      <c r="AB82" s="100"/>
      <c r="AC82" s="50" t="str">
        <f>IF(AC81&lt;'Print Variations'!$F$5,AC81+1,IF(AC81='Print Variations'!$F$5,IF('Print Variations'!$F$7=0,IF('Print Variations'!$D$5="$","",IF(IFERROR(MATCH(301,AC$2:AC81,0),0)&gt;0,"",301)),101),IF(AC81&gt;='Print Variations'!$F$7,IF(OR('Print Variations'!$D$5="$",'Print Variations'!$D$5=0),"",IF(IFERROR(MATCH(301,AC$2:AC81,0),0)&gt;0,"",301)),AC81+1)))</f>
        <v/>
      </c>
    </row>
    <row r="83" spans="2:29" ht="15" customHeight="1">
      <c r="B83" s="17"/>
      <c r="C83" s="50" t="str">
        <f>IF(C82&lt;'Print Variations'!$F$5,C82+1,IF(C82='Print Variations'!$F$5,IF('Print Variations'!$F$7=0,IF('Print Variations'!$D$5="$","",IF(IFERROR(MATCH(301,C$13:C82,0),0)&gt;0,"",301)),101),IF(C82&gt;='Print Variations'!$F$7,IF(OR('Print Variations'!$D$5="$",'Print Variations'!$D$5=0),"",IF(IFERROR(MATCH(301,C$13:C82,0),0)&gt;0,"",301)),C82+1)))</f>
        <v/>
      </c>
      <c r="D83" s="32" t="str">
        <f>IFERROR(IF(C83="","",IF(C83=301,"Sales Tax",VLOOKUP(C83,IF(C83&lt;=100,'Enter Cabinet Order Here'!$E:$G,'Enter Additional Product Here'!$E:$G),IF(C83&lt;=100,2,3),FALSE))),"")</f>
        <v/>
      </c>
      <c r="E83" s="157" t="str">
        <f>IFERROR(IF(IF(C83=301,"Sales Tax",VLOOKUP(D83,IF(C83&lt;=100,'Print Here'!$W:$X,'Enter Additional Product Here'!$G:$M),IF(C83&lt;=100,2,3),FALSE))=0,"",IF(C83=301,"Sales Tax",VLOOKUP(D83,IF(C83&lt;=100,'Print Here'!$W:$X,'Enter Additional Product Here'!$G:$M),IF(C83&lt;=100,2,3),FALSE))),"")</f>
        <v/>
      </c>
      <c r="F83" s="157"/>
      <c r="G83" s="157"/>
      <c r="H83" s="157"/>
      <c r="I83" s="157"/>
      <c r="J83" s="157"/>
      <c r="K83" s="133" t="str">
        <f>IFERROR(IF(C83="","",IF(C83=301,"1",VLOOKUP(C83,IF(C83&lt;=100,'Enter Cabinet Order Here'!$E:$G,'Enter Additional Product Here'!$E:$G),IF(C83&lt;=100,3,2),FALSE))),"")</f>
        <v/>
      </c>
      <c r="L83" s="134" t="str">
        <f>IFERROR(IF(C83=301,"",VLOOKUP(D83,IF(C83&lt;=100,'Enter Cabinet Order Here'!$X:$Y,'Enter Additional Product Here'!$G:$H),IF(C83&lt;=100,2,2),FALSE)),"")</f>
        <v/>
      </c>
      <c r="M83" s="134" t="str">
        <f>IFERROR(IF(C83="","",IF(C83=301,'Print Variations'!$D$5,VLOOKUP(C83,IF(C83&lt;=100,'Enter Cabinet Order Here'!$E:$K,'Enter Additional Product Here'!$E:$H),IF(C83&lt;=100,7,4),FALSE))),"")</f>
        <v/>
      </c>
      <c r="N83" s="134" t="str">
        <f t="shared" si="7"/>
        <v/>
      </c>
      <c r="O83" s="33"/>
      <c r="W83" s="73" t="s">
        <v>7476</v>
      </c>
      <c r="X83" s="73" t="s">
        <v>7922</v>
      </c>
      <c r="Z83" s="100" t="str">
        <f t="shared" si="5"/>
        <v>x</v>
      </c>
      <c r="AA83" s="100" t="str">
        <f t="shared" si="6"/>
        <v>x</v>
      </c>
      <c r="AB83" s="100"/>
      <c r="AC83" s="50" t="str">
        <f>IF(AC82&lt;'Print Variations'!$F$5,AC82+1,IF(AC82='Print Variations'!$F$5,IF('Print Variations'!$F$7=0,IF('Print Variations'!$D$5="$","",IF(IFERROR(MATCH(301,AC$2:AC82,0),0)&gt;0,"",301)),101),IF(AC82&gt;='Print Variations'!$F$7,IF(OR('Print Variations'!$D$5="$",'Print Variations'!$D$5=0),"",IF(IFERROR(MATCH(301,AC$2:AC82,0),0)&gt;0,"",301)),AC82+1)))</f>
        <v/>
      </c>
    </row>
    <row r="84" spans="2:29" ht="15" customHeight="1">
      <c r="B84" s="17"/>
      <c r="C84" s="50" t="str">
        <f>IF(C83&lt;'Print Variations'!$F$5,C83+1,IF(C83='Print Variations'!$F$5,IF('Print Variations'!$F$7=0,IF('Print Variations'!$D$5="$","",IF(IFERROR(MATCH(301,C$13:C83,0),0)&gt;0,"",301)),101),IF(C83&gt;='Print Variations'!$F$7,IF(OR('Print Variations'!$D$5="$",'Print Variations'!$D$5=0),"",IF(IFERROR(MATCH(301,C$13:C83,0),0)&gt;0,"",301)),C83+1)))</f>
        <v/>
      </c>
      <c r="D84" s="32" t="str">
        <f>IFERROR(IF(C84="","",IF(C84=301,"Sales Tax",VLOOKUP(C84,IF(C84&lt;=100,'Enter Cabinet Order Here'!$E:$G,'Enter Additional Product Here'!$E:$G),IF(C84&lt;=100,2,3),FALSE))),"")</f>
        <v/>
      </c>
      <c r="E84" s="157" t="str">
        <f>IFERROR(IF(IF(C84=301,"Sales Tax",VLOOKUP(D84,IF(C84&lt;=100,'Print Here'!$W:$X,'Enter Additional Product Here'!$G:$M),IF(C84&lt;=100,2,3),FALSE))=0,"",IF(C84=301,"Sales Tax",VLOOKUP(D84,IF(C84&lt;=100,'Print Here'!$W:$X,'Enter Additional Product Here'!$G:$M),IF(C84&lt;=100,2,3),FALSE))),"")</f>
        <v/>
      </c>
      <c r="F84" s="157"/>
      <c r="G84" s="157"/>
      <c r="H84" s="157"/>
      <c r="I84" s="157"/>
      <c r="J84" s="157"/>
      <c r="K84" s="133" t="str">
        <f>IFERROR(IF(C84="","",IF(C84=301,"1",VLOOKUP(C84,IF(C84&lt;=100,'Enter Cabinet Order Here'!$E:$G,'Enter Additional Product Here'!$E:$G),IF(C84&lt;=100,3,2),FALSE))),"")</f>
        <v/>
      </c>
      <c r="L84" s="134" t="str">
        <f>IFERROR(IF(C84=301,"",VLOOKUP(D84,IF(C84&lt;=100,'Enter Cabinet Order Here'!$X:$Y,'Enter Additional Product Here'!$G:$H),IF(C84&lt;=100,2,2),FALSE)),"")</f>
        <v/>
      </c>
      <c r="M84" s="134" t="str">
        <f>IFERROR(IF(C84="","",IF(C84=301,'Print Variations'!$D$5,VLOOKUP(C84,IF(C84&lt;=100,'Enter Cabinet Order Here'!$E:$K,'Enter Additional Product Here'!$E:$H),IF(C84&lt;=100,7,4),FALSE))),"")</f>
        <v/>
      </c>
      <c r="N84" s="134" t="str">
        <f t="shared" si="7"/>
        <v/>
      </c>
      <c r="O84" s="33"/>
      <c r="W84" s="73" t="s">
        <v>6181</v>
      </c>
      <c r="X84" s="73" t="s">
        <v>6327</v>
      </c>
      <c r="Z84" s="100" t="str">
        <f t="shared" si="5"/>
        <v>x</v>
      </c>
      <c r="AA84" s="100" t="str">
        <f t="shared" si="6"/>
        <v>x</v>
      </c>
      <c r="AB84" s="100"/>
      <c r="AC84" s="50" t="str">
        <f>IF(AC83&lt;'Print Variations'!$F$5,AC83+1,IF(AC83='Print Variations'!$F$5,IF('Print Variations'!$F$7=0,IF('Print Variations'!$D$5="$","",IF(IFERROR(MATCH(301,AC$2:AC83,0),0)&gt;0,"",301)),101),IF(AC83&gt;='Print Variations'!$F$7,IF(OR('Print Variations'!$D$5="$",'Print Variations'!$D$5=0),"",IF(IFERROR(MATCH(301,AC$2:AC83,0),0)&gt;0,"",301)),AC83+1)))</f>
        <v/>
      </c>
    </row>
    <row r="85" spans="2:29" ht="15" customHeight="1">
      <c r="B85" s="17"/>
      <c r="C85" s="50" t="str">
        <f>IF(C84&lt;'Print Variations'!$F$5,C84+1,IF(C84='Print Variations'!$F$5,IF('Print Variations'!$F$7=0,IF('Print Variations'!$D$5="$","",IF(IFERROR(MATCH(301,C$13:C84,0),0)&gt;0,"",301)),101),IF(C84&gt;='Print Variations'!$F$7,IF(OR('Print Variations'!$D$5="$",'Print Variations'!$D$5=0),"",IF(IFERROR(MATCH(301,C$13:C84,0),0)&gt;0,"",301)),C84+1)))</f>
        <v/>
      </c>
      <c r="D85" s="32" t="str">
        <f>IFERROR(IF(C85="","",IF(C85=301,"Sales Tax",VLOOKUP(C85,IF(C85&lt;=100,'Enter Cabinet Order Here'!$E:$G,'Enter Additional Product Here'!$E:$G),IF(C85&lt;=100,2,3),FALSE))),"")</f>
        <v/>
      </c>
      <c r="E85" s="157" t="str">
        <f>IFERROR(IF(IF(C85=301,"Sales Tax",VLOOKUP(D85,IF(C85&lt;=100,'Print Here'!$W:$X,'Enter Additional Product Here'!$G:$M),IF(C85&lt;=100,2,3),FALSE))=0,"",IF(C85=301,"Sales Tax",VLOOKUP(D85,IF(C85&lt;=100,'Print Here'!$W:$X,'Enter Additional Product Here'!$G:$M),IF(C85&lt;=100,2,3),FALSE))),"")</f>
        <v/>
      </c>
      <c r="F85" s="157"/>
      <c r="G85" s="157"/>
      <c r="H85" s="157"/>
      <c r="I85" s="157"/>
      <c r="J85" s="157"/>
      <c r="K85" s="133" t="str">
        <f>IFERROR(IF(C85="","",IF(C85=301,"1",VLOOKUP(C85,IF(C85&lt;=100,'Enter Cabinet Order Here'!$E:$G,'Enter Additional Product Here'!$E:$G),IF(C85&lt;=100,3,2),FALSE))),"")</f>
        <v/>
      </c>
      <c r="L85" s="134" t="str">
        <f>IFERROR(IF(C85=301,"",VLOOKUP(D85,IF(C85&lt;=100,'Enter Cabinet Order Here'!$X:$Y,'Enter Additional Product Here'!$G:$H),IF(C85&lt;=100,2,2),FALSE)),"")</f>
        <v/>
      </c>
      <c r="M85" s="134" t="str">
        <f>IFERROR(IF(C85="","",IF(C85=301,'Print Variations'!$D$5,VLOOKUP(C85,IF(C85&lt;=100,'Enter Cabinet Order Here'!$E:$K,'Enter Additional Product Here'!$E:$H),IF(C85&lt;=100,7,4),FALSE))),"")</f>
        <v/>
      </c>
      <c r="N85" s="134" t="str">
        <f t="shared" si="7"/>
        <v/>
      </c>
      <c r="O85" s="33"/>
      <c r="W85" s="73" t="s">
        <v>840</v>
      </c>
      <c r="X85" s="73" t="s">
        <v>4143</v>
      </c>
      <c r="Z85" s="100" t="str">
        <f t="shared" si="5"/>
        <v>x</v>
      </c>
      <c r="AA85" s="100" t="str">
        <f t="shared" si="6"/>
        <v>x</v>
      </c>
      <c r="AB85" s="100"/>
      <c r="AC85" s="50" t="str">
        <f>IF(AC84&lt;'Print Variations'!$F$5,AC84+1,IF(AC84='Print Variations'!$F$5,IF('Print Variations'!$F$7=0,IF('Print Variations'!$D$5="$","",IF(IFERROR(MATCH(301,AC$2:AC84,0),0)&gt;0,"",301)),101),IF(AC84&gt;='Print Variations'!$F$7,IF(OR('Print Variations'!$D$5="$",'Print Variations'!$D$5=0),"",IF(IFERROR(MATCH(301,AC$2:AC84,0),0)&gt;0,"",301)),AC84+1)))</f>
        <v/>
      </c>
    </row>
    <row r="86" spans="2:29" ht="15" customHeight="1">
      <c r="B86" s="17"/>
      <c r="C86" s="50" t="str">
        <f>IF(C85&lt;'Print Variations'!$F$5,C85+1,IF(C85='Print Variations'!$F$5,IF('Print Variations'!$F$7=0,IF('Print Variations'!$D$5="$","",IF(IFERROR(MATCH(301,C$13:C85,0),0)&gt;0,"",301)),101),IF(C85&gt;='Print Variations'!$F$7,IF(OR('Print Variations'!$D$5="$",'Print Variations'!$D$5=0),"",IF(IFERROR(MATCH(301,C$13:C85,0),0)&gt;0,"",301)),C85+1)))</f>
        <v/>
      </c>
      <c r="D86" s="32" t="str">
        <f>IFERROR(IF(C86="","",IF(C86=301,"Sales Tax",VLOOKUP(C86,IF(C86&lt;=100,'Enter Cabinet Order Here'!$E:$G,'Enter Additional Product Here'!$E:$G),IF(C86&lt;=100,2,3),FALSE))),"")</f>
        <v/>
      </c>
      <c r="E86" s="157" t="str">
        <f>IFERROR(IF(IF(C86=301,"Sales Tax",VLOOKUP(D86,IF(C86&lt;=100,'Print Here'!$W:$X,'Enter Additional Product Here'!$G:$M),IF(C86&lt;=100,2,3),FALSE))=0,"",IF(C86=301,"Sales Tax",VLOOKUP(D86,IF(C86&lt;=100,'Print Here'!$W:$X,'Enter Additional Product Here'!$G:$M),IF(C86&lt;=100,2,3),FALSE))),"")</f>
        <v/>
      </c>
      <c r="F86" s="157"/>
      <c r="G86" s="157"/>
      <c r="H86" s="157"/>
      <c r="I86" s="157"/>
      <c r="J86" s="157"/>
      <c r="K86" s="133" t="str">
        <f>IFERROR(IF(C86="","",IF(C86=301,"1",VLOOKUP(C86,IF(C86&lt;=100,'Enter Cabinet Order Here'!$E:$G,'Enter Additional Product Here'!$E:$G),IF(C86&lt;=100,3,2),FALSE))),"")</f>
        <v/>
      </c>
      <c r="L86" s="134" t="str">
        <f>IFERROR(IF(C86=301,"",VLOOKUP(D86,IF(C86&lt;=100,'Enter Cabinet Order Here'!$X:$Y,'Enter Additional Product Here'!$G:$H),IF(C86&lt;=100,2,2),FALSE)),"")</f>
        <v/>
      </c>
      <c r="M86" s="134" t="str">
        <f>IFERROR(IF(C86="","",IF(C86=301,'Print Variations'!$D$5,VLOOKUP(C86,IF(C86&lt;=100,'Enter Cabinet Order Here'!$E:$K,'Enter Additional Product Here'!$E:$H),IF(C86&lt;=100,7,4),FALSE))),"")</f>
        <v/>
      </c>
      <c r="N86" s="134" t="str">
        <f t="shared" si="7"/>
        <v/>
      </c>
      <c r="O86" s="33"/>
      <c r="W86" s="73" t="s">
        <v>383</v>
      </c>
      <c r="X86" s="73" t="s">
        <v>3054</v>
      </c>
      <c r="Z86" s="100" t="str">
        <f t="shared" si="5"/>
        <v>x</v>
      </c>
      <c r="AA86" s="100" t="str">
        <f t="shared" si="6"/>
        <v>x</v>
      </c>
      <c r="AB86" s="100"/>
      <c r="AC86" s="50" t="str">
        <f>IF(AC85&lt;'Print Variations'!$F$5,AC85+1,IF(AC85='Print Variations'!$F$5,IF('Print Variations'!$F$7=0,IF('Print Variations'!$D$5="$","",IF(IFERROR(MATCH(301,AC$2:AC85,0),0)&gt;0,"",301)),101),IF(AC85&gt;='Print Variations'!$F$7,IF(OR('Print Variations'!$D$5="$",'Print Variations'!$D$5=0),"",IF(IFERROR(MATCH(301,AC$2:AC85,0),0)&gt;0,"",301)),AC85+1)))</f>
        <v/>
      </c>
    </row>
    <row r="87" spans="2:29" ht="15" customHeight="1">
      <c r="B87" s="17"/>
      <c r="C87" s="50" t="str">
        <f>IF(C86&lt;'Print Variations'!$F$5,C86+1,IF(C86='Print Variations'!$F$5,IF('Print Variations'!$F$7=0,IF('Print Variations'!$D$5="$","",IF(IFERROR(MATCH(301,C$13:C86,0),0)&gt;0,"",301)),101),IF(C86&gt;='Print Variations'!$F$7,IF(OR('Print Variations'!$D$5="$",'Print Variations'!$D$5=0),"",IF(IFERROR(MATCH(301,C$13:C86,0),0)&gt;0,"",301)),C86+1)))</f>
        <v/>
      </c>
      <c r="D87" s="32" t="str">
        <f>IFERROR(IF(C87="","",IF(C87=301,"Sales Tax",VLOOKUP(C87,IF(C87&lt;=100,'Enter Cabinet Order Here'!$E:$G,'Enter Additional Product Here'!$E:$G),IF(C87&lt;=100,2,3),FALSE))),"")</f>
        <v/>
      </c>
      <c r="E87" s="157" t="str">
        <f>IFERROR(IF(IF(C87=301,"Sales Tax",VLOOKUP(D87,IF(C87&lt;=100,'Print Here'!$W:$X,'Enter Additional Product Here'!$G:$M),IF(C87&lt;=100,2,3),FALSE))=0,"",IF(C87=301,"Sales Tax",VLOOKUP(D87,IF(C87&lt;=100,'Print Here'!$W:$X,'Enter Additional Product Here'!$G:$M),IF(C87&lt;=100,2,3),FALSE))),"")</f>
        <v/>
      </c>
      <c r="F87" s="157"/>
      <c r="G87" s="157"/>
      <c r="H87" s="157"/>
      <c r="I87" s="157"/>
      <c r="J87" s="157"/>
      <c r="K87" s="133" t="str">
        <f>IFERROR(IF(C87="","",IF(C87=301,"1",VLOOKUP(C87,IF(C87&lt;=100,'Enter Cabinet Order Here'!$E:$G,'Enter Additional Product Here'!$E:$G),IF(C87&lt;=100,3,2),FALSE))),"")</f>
        <v/>
      </c>
      <c r="L87" s="134" t="str">
        <f>IFERROR(IF(C87=301,"",VLOOKUP(D87,IF(C87&lt;=100,'Enter Cabinet Order Here'!$X:$Y,'Enter Additional Product Here'!$G:$H),IF(C87&lt;=100,2,2),FALSE)),"")</f>
        <v/>
      </c>
      <c r="M87" s="134" t="str">
        <f>IFERROR(IF(C87="","",IF(C87=301,'Print Variations'!$D$5,VLOOKUP(C87,IF(C87&lt;=100,'Enter Cabinet Order Here'!$E:$K,'Enter Additional Product Here'!$E:$H),IF(C87&lt;=100,7,4),FALSE))),"")</f>
        <v/>
      </c>
      <c r="N87" s="134" t="str">
        <f t="shared" si="7"/>
        <v/>
      </c>
      <c r="O87" s="33"/>
      <c r="W87" s="73" t="s">
        <v>384</v>
      </c>
      <c r="X87" s="73" t="s">
        <v>2512</v>
      </c>
      <c r="Z87" s="100" t="str">
        <f t="shared" si="5"/>
        <v>x</v>
      </c>
      <c r="AA87" s="100" t="str">
        <f t="shared" si="6"/>
        <v>x</v>
      </c>
      <c r="AB87" s="100"/>
      <c r="AC87" s="50" t="str">
        <f>IF(AC86&lt;'Print Variations'!$F$5,AC86+1,IF(AC86='Print Variations'!$F$5,IF('Print Variations'!$F$7=0,IF('Print Variations'!$D$5="$","",IF(IFERROR(MATCH(301,AC$2:AC86,0),0)&gt;0,"",301)),101),IF(AC86&gt;='Print Variations'!$F$7,IF(OR('Print Variations'!$D$5="$",'Print Variations'!$D$5=0),"",IF(IFERROR(MATCH(301,AC$2:AC86,0),0)&gt;0,"",301)),AC86+1)))</f>
        <v/>
      </c>
    </row>
    <row r="88" spans="2:29" ht="15" customHeight="1">
      <c r="B88" s="17"/>
      <c r="C88" s="50" t="str">
        <f>IF(C87&lt;'Print Variations'!$F$5,C87+1,IF(C87='Print Variations'!$F$5,IF('Print Variations'!$F$7=0,IF('Print Variations'!$D$5="$","",IF(IFERROR(MATCH(301,C$13:C87,0),0)&gt;0,"",301)),101),IF(C87&gt;='Print Variations'!$F$7,IF(OR('Print Variations'!$D$5="$",'Print Variations'!$D$5=0),"",IF(IFERROR(MATCH(301,C$13:C87,0),0)&gt;0,"",301)),C87+1)))</f>
        <v/>
      </c>
      <c r="D88" s="32" t="str">
        <f>IFERROR(IF(C88="","",IF(C88=301,"Sales Tax",VLOOKUP(C88,IF(C88&lt;=100,'Enter Cabinet Order Here'!$E:$G,'Enter Additional Product Here'!$E:$G),IF(C88&lt;=100,2,3),FALSE))),"")</f>
        <v/>
      </c>
      <c r="E88" s="157" t="str">
        <f>IFERROR(IF(IF(C88=301,"Sales Tax",VLOOKUP(D88,IF(C88&lt;=100,'Print Here'!$W:$X,'Enter Additional Product Here'!$G:$M),IF(C88&lt;=100,2,3),FALSE))=0,"",IF(C88=301,"Sales Tax",VLOOKUP(D88,IF(C88&lt;=100,'Print Here'!$W:$X,'Enter Additional Product Here'!$G:$M),IF(C88&lt;=100,2,3),FALSE))),"")</f>
        <v/>
      </c>
      <c r="F88" s="157"/>
      <c r="G88" s="157"/>
      <c r="H88" s="157"/>
      <c r="I88" s="157"/>
      <c r="J88" s="157"/>
      <c r="K88" s="133" t="str">
        <f>IFERROR(IF(C88="","",IF(C88=301,"1",VLOOKUP(C88,IF(C88&lt;=100,'Enter Cabinet Order Here'!$E:$G,'Enter Additional Product Here'!$E:$G),IF(C88&lt;=100,3,2),FALSE))),"")</f>
        <v/>
      </c>
      <c r="L88" s="134" t="str">
        <f>IFERROR(IF(C88=301,"",VLOOKUP(D88,IF(C88&lt;=100,'Enter Cabinet Order Here'!$X:$Y,'Enter Additional Product Here'!$G:$H),IF(C88&lt;=100,2,2),FALSE)),"")</f>
        <v/>
      </c>
      <c r="M88" s="134" t="str">
        <f>IFERROR(IF(C88="","",IF(C88=301,'Print Variations'!$D$5,VLOOKUP(C88,IF(C88&lt;=100,'Enter Cabinet Order Here'!$E:$K,'Enter Additional Product Here'!$E:$H),IF(C88&lt;=100,7,4),FALSE))),"")</f>
        <v/>
      </c>
      <c r="N88" s="134" t="str">
        <f t="shared" si="7"/>
        <v/>
      </c>
      <c r="O88" s="33"/>
      <c r="W88" s="73" t="s">
        <v>5487</v>
      </c>
      <c r="X88" s="73" t="s">
        <v>5636</v>
      </c>
      <c r="Z88" s="100" t="str">
        <f t="shared" si="5"/>
        <v>x</v>
      </c>
      <c r="AA88" s="100" t="str">
        <f t="shared" si="6"/>
        <v>x</v>
      </c>
      <c r="AB88" s="100"/>
      <c r="AC88" s="50" t="str">
        <f>IF(AC87&lt;'Print Variations'!$F$5,AC87+1,IF(AC87='Print Variations'!$F$5,IF('Print Variations'!$F$7=0,IF('Print Variations'!$D$5="$","",IF(IFERROR(MATCH(301,AC$2:AC87,0),0)&gt;0,"",301)),101),IF(AC87&gt;='Print Variations'!$F$7,IF(OR('Print Variations'!$D$5="$",'Print Variations'!$D$5=0),"",IF(IFERROR(MATCH(301,AC$2:AC87,0),0)&gt;0,"",301)),AC87+1)))</f>
        <v/>
      </c>
    </row>
    <row r="89" spans="2:29" ht="15" customHeight="1">
      <c r="B89" s="17"/>
      <c r="C89" s="50" t="str">
        <f>IF(C88&lt;'Print Variations'!$F$5,C88+1,IF(C88='Print Variations'!$F$5,IF('Print Variations'!$F$7=0,IF('Print Variations'!$D$5="$","",IF(IFERROR(MATCH(301,C$13:C88,0),0)&gt;0,"",301)),101),IF(C88&gt;='Print Variations'!$F$7,IF(OR('Print Variations'!$D$5="$",'Print Variations'!$D$5=0),"",IF(IFERROR(MATCH(301,C$13:C88,0),0)&gt;0,"",301)),C88+1)))</f>
        <v/>
      </c>
      <c r="D89" s="32" t="str">
        <f>IFERROR(IF(C89="","",IF(C89=301,"Sales Tax",VLOOKUP(C89,IF(C89&lt;=100,'Enter Cabinet Order Here'!$E:$G,'Enter Additional Product Here'!$E:$G),IF(C89&lt;=100,2,3),FALSE))),"")</f>
        <v/>
      </c>
      <c r="E89" s="157" t="str">
        <f>IFERROR(IF(IF(C89=301,"Sales Tax",VLOOKUP(D89,IF(C89&lt;=100,'Print Here'!$W:$X,'Enter Additional Product Here'!$G:$M),IF(C89&lt;=100,2,3),FALSE))=0,"",IF(C89=301,"Sales Tax",VLOOKUP(D89,IF(C89&lt;=100,'Print Here'!$W:$X,'Enter Additional Product Here'!$G:$M),IF(C89&lt;=100,2,3),FALSE))),"")</f>
        <v/>
      </c>
      <c r="F89" s="157"/>
      <c r="G89" s="157"/>
      <c r="H89" s="157"/>
      <c r="I89" s="157"/>
      <c r="J89" s="157"/>
      <c r="K89" s="133" t="str">
        <f>IFERROR(IF(C89="","",IF(C89=301,"1",VLOOKUP(C89,IF(C89&lt;=100,'Enter Cabinet Order Here'!$E:$G,'Enter Additional Product Here'!$E:$G),IF(C89&lt;=100,3,2),FALSE))),"")</f>
        <v/>
      </c>
      <c r="L89" s="134" t="str">
        <f>IFERROR(IF(C89=301,"",VLOOKUP(D89,IF(C89&lt;=100,'Enter Cabinet Order Here'!$X:$Y,'Enter Additional Product Here'!$G:$H),IF(C89&lt;=100,2,2),FALSE)),"")</f>
        <v/>
      </c>
      <c r="M89" s="134" t="str">
        <f>IFERROR(IF(C89="","",IF(C89=301,'Print Variations'!$D$5,VLOOKUP(C89,IF(C89&lt;=100,'Enter Cabinet Order Here'!$E:$K,'Enter Additional Product Here'!$E:$H),IF(C89&lt;=100,7,4),FALSE))),"")</f>
        <v/>
      </c>
      <c r="N89" s="134" t="str">
        <f t="shared" si="7"/>
        <v/>
      </c>
      <c r="O89" s="33"/>
      <c r="W89" s="73" t="s">
        <v>385</v>
      </c>
      <c r="X89" s="73" t="s">
        <v>3997</v>
      </c>
      <c r="Z89" s="100" t="str">
        <f t="shared" si="5"/>
        <v>x</v>
      </c>
      <c r="AA89" s="100" t="str">
        <f t="shared" si="6"/>
        <v>x</v>
      </c>
      <c r="AB89" s="100"/>
      <c r="AC89" s="50" t="str">
        <f>IF(AC88&lt;'Print Variations'!$F$5,AC88+1,IF(AC88='Print Variations'!$F$5,IF('Print Variations'!$F$7=0,IF('Print Variations'!$D$5="$","",IF(IFERROR(MATCH(301,AC$2:AC88,0),0)&gt;0,"",301)),101),IF(AC88&gt;='Print Variations'!$F$7,IF(OR('Print Variations'!$D$5="$",'Print Variations'!$D$5=0),"",IF(IFERROR(MATCH(301,AC$2:AC88,0),0)&gt;0,"",301)),AC88+1)))</f>
        <v/>
      </c>
    </row>
    <row r="90" spans="2:29" ht="15" customHeight="1">
      <c r="B90" s="17"/>
      <c r="C90" s="50" t="str">
        <f>IF(C89&lt;'Print Variations'!$F$5,C89+1,IF(C89='Print Variations'!$F$5,IF('Print Variations'!$F$7=0,IF('Print Variations'!$D$5="$","",IF(IFERROR(MATCH(301,C$13:C89,0),0)&gt;0,"",301)),101),IF(C89&gt;='Print Variations'!$F$7,IF(OR('Print Variations'!$D$5="$",'Print Variations'!$D$5=0),"",IF(IFERROR(MATCH(301,C$13:C89,0),0)&gt;0,"",301)),C89+1)))</f>
        <v/>
      </c>
      <c r="D90" s="32" t="str">
        <f>IFERROR(IF(C90="","",IF(C90=301,"Sales Tax",VLOOKUP(C90,IF(C90&lt;=100,'Enter Cabinet Order Here'!$E:$G,'Enter Additional Product Here'!$E:$G),IF(C90&lt;=100,2,3),FALSE))),"")</f>
        <v/>
      </c>
      <c r="E90" s="157" t="str">
        <f>IFERROR(IF(IF(C90=301,"Sales Tax",VLOOKUP(D90,IF(C90&lt;=100,'Print Here'!$W:$X,'Enter Additional Product Here'!$G:$M),IF(C90&lt;=100,2,3),FALSE))=0,"",IF(C90=301,"Sales Tax",VLOOKUP(D90,IF(C90&lt;=100,'Print Here'!$W:$X,'Enter Additional Product Here'!$G:$M),IF(C90&lt;=100,2,3),FALSE))),"")</f>
        <v/>
      </c>
      <c r="F90" s="157"/>
      <c r="G90" s="157"/>
      <c r="H90" s="157"/>
      <c r="I90" s="157"/>
      <c r="J90" s="157"/>
      <c r="K90" s="133" t="str">
        <f>IFERROR(IF(C90="","",IF(C90=301,"1",VLOOKUP(C90,IF(C90&lt;=100,'Enter Cabinet Order Here'!$E:$G,'Enter Additional Product Here'!$E:$G),IF(C90&lt;=100,3,2),FALSE))),"")</f>
        <v/>
      </c>
      <c r="L90" s="134" t="str">
        <f>IFERROR(IF(C90=301,"",VLOOKUP(D90,IF(C90&lt;=100,'Enter Cabinet Order Here'!$X:$Y,'Enter Additional Product Here'!$G:$H),IF(C90&lt;=100,2,2),FALSE)),"")</f>
        <v/>
      </c>
      <c r="M90" s="134" t="str">
        <f>IFERROR(IF(C90="","",IF(C90=301,'Print Variations'!$D$5,VLOOKUP(C90,IF(C90&lt;=100,'Enter Cabinet Order Here'!$E:$K,'Enter Additional Product Here'!$E:$H),IF(C90&lt;=100,7,4),FALSE))),"")</f>
        <v/>
      </c>
      <c r="N90" s="134" t="str">
        <f t="shared" si="7"/>
        <v/>
      </c>
      <c r="O90" s="33"/>
      <c r="W90" s="73" t="s">
        <v>4612</v>
      </c>
      <c r="X90" s="73" t="s">
        <v>4948</v>
      </c>
      <c r="Z90" s="100" t="str">
        <f t="shared" si="5"/>
        <v>x</v>
      </c>
      <c r="AA90" s="100" t="str">
        <f t="shared" si="6"/>
        <v>x</v>
      </c>
      <c r="AB90" s="100"/>
      <c r="AC90" s="50" t="str">
        <f>IF(AC89&lt;'Print Variations'!$F$5,AC89+1,IF(AC89='Print Variations'!$F$5,IF('Print Variations'!$F$7=0,IF('Print Variations'!$D$5="$","",IF(IFERROR(MATCH(301,AC$2:AC89,0),0)&gt;0,"",301)),101),IF(AC89&gt;='Print Variations'!$F$7,IF(OR('Print Variations'!$D$5="$",'Print Variations'!$D$5=0),"",IF(IFERROR(MATCH(301,AC$2:AC89,0),0)&gt;0,"",301)),AC89+1)))</f>
        <v/>
      </c>
    </row>
    <row r="91" spans="2:29" ht="15" customHeight="1">
      <c r="B91" s="17"/>
      <c r="C91" s="50" t="str">
        <f>IF(C90&lt;'Print Variations'!$F$5,C90+1,IF(C90='Print Variations'!$F$5,IF('Print Variations'!$F$7=0,IF('Print Variations'!$D$5="$","",IF(IFERROR(MATCH(301,C$13:C90,0),0)&gt;0,"",301)),101),IF(C90&gt;='Print Variations'!$F$7,IF(OR('Print Variations'!$D$5="$",'Print Variations'!$D$5=0),"",IF(IFERROR(MATCH(301,C$13:C90,0),0)&gt;0,"",301)),C90+1)))</f>
        <v/>
      </c>
      <c r="D91" s="32" t="str">
        <f>IFERROR(IF(C91="","",IF(C91=301,"Sales Tax",VLOOKUP(C91,IF(C91&lt;=100,'Enter Cabinet Order Here'!$E:$G,'Enter Additional Product Here'!$E:$G),IF(C91&lt;=100,2,3),FALSE))),"")</f>
        <v/>
      </c>
      <c r="E91" s="157" t="str">
        <f>IFERROR(IF(IF(C91=301,"Sales Tax",VLOOKUP(D91,IF(C91&lt;=100,'Print Here'!$W:$X,'Enter Additional Product Here'!$G:$M),IF(C91&lt;=100,2,3),FALSE))=0,"",IF(C91=301,"Sales Tax",VLOOKUP(D91,IF(C91&lt;=100,'Print Here'!$W:$X,'Enter Additional Product Here'!$G:$M),IF(C91&lt;=100,2,3),FALSE))),"")</f>
        <v/>
      </c>
      <c r="F91" s="157"/>
      <c r="G91" s="157"/>
      <c r="H91" s="157"/>
      <c r="I91" s="157"/>
      <c r="J91" s="157"/>
      <c r="K91" s="133" t="str">
        <f>IFERROR(IF(C91="","",IF(C91=301,"1",VLOOKUP(C91,IF(C91&lt;=100,'Enter Cabinet Order Here'!$E:$G,'Enter Additional Product Here'!$E:$G),IF(C91&lt;=100,3,2),FALSE))),"")</f>
        <v/>
      </c>
      <c r="L91" s="134" t="str">
        <f>IFERROR(IF(C91=301,"",VLOOKUP(D91,IF(C91&lt;=100,'Enter Cabinet Order Here'!$X:$Y,'Enter Additional Product Here'!$G:$H),IF(C91&lt;=100,2,2),FALSE)),"")</f>
        <v/>
      </c>
      <c r="M91" s="134" t="str">
        <f>IFERROR(IF(C91="","",IF(C91=301,'Print Variations'!$D$5,VLOOKUP(C91,IF(C91&lt;=100,'Enter Cabinet Order Here'!$E:$K,'Enter Additional Product Here'!$E:$H),IF(C91&lt;=100,7,4),FALSE))),"")</f>
        <v/>
      </c>
      <c r="N91" s="134" t="str">
        <f t="shared" si="7"/>
        <v/>
      </c>
      <c r="O91" s="33"/>
      <c r="W91" s="73" t="s">
        <v>844</v>
      </c>
      <c r="X91" s="73" t="s">
        <v>4144</v>
      </c>
      <c r="Z91" s="100" t="str">
        <f t="shared" si="5"/>
        <v>x</v>
      </c>
      <c r="AA91" s="100" t="str">
        <f t="shared" si="6"/>
        <v>x</v>
      </c>
      <c r="AB91" s="100"/>
      <c r="AC91" s="50" t="str">
        <f>IF(AC90&lt;'Print Variations'!$F$5,AC90+1,IF(AC90='Print Variations'!$F$5,IF('Print Variations'!$F$7=0,IF('Print Variations'!$D$5="$","",IF(IFERROR(MATCH(301,AC$2:AC90,0),0)&gt;0,"",301)),101),IF(AC90&gt;='Print Variations'!$F$7,IF(OR('Print Variations'!$D$5="$",'Print Variations'!$D$5=0),"",IF(IFERROR(MATCH(301,AC$2:AC90,0),0)&gt;0,"",301)),AC90+1)))</f>
        <v/>
      </c>
    </row>
    <row r="92" spans="2:29" ht="15" customHeight="1">
      <c r="B92" s="17"/>
      <c r="C92" s="50" t="str">
        <f>IF(C91&lt;'Print Variations'!$F$5,C91+1,IF(C91='Print Variations'!$F$5,IF('Print Variations'!$F$7=0,IF('Print Variations'!$D$5="$","",IF(IFERROR(MATCH(301,C$13:C91,0),0)&gt;0,"",301)),101),IF(C91&gt;='Print Variations'!$F$7,IF(OR('Print Variations'!$D$5="$",'Print Variations'!$D$5=0),"",IF(IFERROR(MATCH(301,C$13:C91,0),0)&gt;0,"",301)),C91+1)))</f>
        <v/>
      </c>
      <c r="D92" s="32" t="str">
        <f>IFERROR(IF(C92="","",IF(C92=301,"Sales Tax",VLOOKUP(C92,IF(C92&lt;=100,'Enter Cabinet Order Here'!$E:$G,'Enter Additional Product Here'!$E:$G),IF(C92&lt;=100,2,3),FALSE))),"")</f>
        <v/>
      </c>
      <c r="E92" s="157" t="str">
        <f>IFERROR(IF(IF(C92=301,"Sales Tax",VLOOKUP(D92,IF(C92&lt;=100,'Print Here'!$W:$X,'Enter Additional Product Here'!$G:$M),IF(C92&lt;=100,2,3),FALSE))=0,"",IF(C92=301,"Sales Tax",VLOOKUP(D92,IF(C92&lt;=100,'Print Here'!$W:$X,'Enter Additional Product Here'!$G:$M),IF(C92&lt;=100,2,3),FALSE))),"")</f>
        <v/>
      </c>
      <c r="F92" s="157"/>
      <c r="G92" s="157"/>
      <c r="H92" s="157"/>
      <c r="I92" s="157"/>
      <c r="J92" s="157"/>
      <c r="K92" s="133" t="str">
        <f>IFERROR(IF(C92="","",IF(C92=301,"1",VLOOKUP(C92,IF(C92&lt;=100,'Enter Cabinet Order Here'!$E:$G,'Enter Additional Product Here'!$E:$G),IF(C92&lt;=100,3,2),FALSE))),"")</f>
        <v/>
      </c>
      <c r="L92" s="134" t="str">
        <f>IFERROR(IF(C92=301,"",VLOOKUP(D92,IF(C92&lt;=100,'Enter Cabinet Order Here'!$X:$Y,'Enter Additional Product Here'!$G:$H),IF(C92&lt;=100,2,2),FALSE)),"")</f>
        <v/>
      </c>
      <c r="M92" s="134" t="str">
        <f>IFERROR(IF(C92="","",IF(C92=301,'Print Variations'!$D$5,VLOOKUP(C92,IF(C92&lt;=100,'Enter Cabinet Order Here'!$E:$K,'Enter Additional Product Here'!$E:$H),IF(C92&lt;=100,7,4),FALSE))),"")</f>
        <v/>
      </c>
      <c r="N92" s="134" t="str">
        <f t="shared" si="7"/>
        <v/>
      </c>
      <c r="O92" s="33"/>
      <c r="W92" s="73" t="s">
        <v>845</v>
      </c>
      <c r="X92" s="73" t="s">
        <v>3201</v>
      </c>
      <c r="Z92" s="100" t="str">
        <f t="shared" si="5"/>
        <v>x</v>
      </c>
      <c r="AA92" s="100" t="str">
        <f t="shared" si="6"/>
        <v>x</v>
      </c>
      <c r="AB92" s="100"/>
      <c r="AC92" s="50" t="str">
        <f>IF(AC91&lt;'Print Variations'!$F$5,AC91+1,IF(AC91='Print Variations'!$F$5,IF('Print Variations'!$F$7=0,IF('Print Variations'!$D$5="$","",IF(IFERROR(MATCH(301,AC$2:AC91,0),0)&gt;0,"",301)),101),IF(AC91&gt;='Print Variations'!$F$7,IF(OR('Print Variations'!$D$5="$",'Print Variations'!$D$5=0),"",IF(IFERROR(MATCH(301,AC$2:AC91,0),0)&gt;0,"",301)),AC91+1)))</f>
        <v/>
      </c>
    </row>
    <row r="93" spans="2:29" ht="15" customHeight="1">
      <c r="B93" s="17"/>
      <c r="C93" s="50" t="str">
        <f>IF(C92&lt;'Print Variations'!$F$5,C92+1,IF(C92='Print Variations'!$F$5,IF('Print Variations'!$F$7=0,IF('Print Variations'!$D$5="$","",IF(IFERROR(MATCH(301,C$13:C92,0),0)&gt;0,"",301)),101),IF(C92&gt;='Print Variations'!$F$7,IF(OR('Print Variations'!$D$5="$",'Print Variations'!$D$5=0),"",IF(IFERROR(MATCH(301,C$13:C92,0),0)&gt;0,"",301)),C92+1)))</f>
        <v/>
      </c>
      <c r="D93" s="32" t="str">
        <f>IFERROR(IF(C93="","",IF(C93=301,"Sales Tax",VLOOKUP(C93,IF(C93&lt;=100,'Enter Cabinet Order Here'!$E:$G,'Enter Additional Product Here'!$E:$G),IF(C93&lt;=100,2,3),FALSE))),"")</f>
        <v/>
      </c>
      <c r="E93" s="157" t="str">
        <f>IFERROR(IF(IF(C93=301,"Sales Tax",VLOOKUP(D93,IF(C93&lt;=100,'Print Here'!$W:$X,'Enter Additional Product Here'!$G:$M),IF(C93&lt;=100,2,3),FALSE))=0,"",IF(C93=301,"Sales Tax",VLOOKUP(D93,IF(C93&lt;=100,'Print Here'!$W:$X,'Enter Additional Product Here'!$G:$M),IF(C93&lt;=100,2,3),FALSE))),"")</f>
        <v/>
      </c>
      <c r="F93" s="157"/>
      <c r="G93" s="157"/>
      <c r="H93" s="157"/>
      <c r="I93" s="157"/>
      <c r="J93" s="157"/>
      <c r="K93" s="133" t="str">
        <f>IFERROR(IF(C93="","",IF(C93=301,"1",VLOOKUP(C93,IF(C93&lt;=100,'Enter Cabinet Order Here'!$E:$G,'Enter Additional Product Here'!$E:$G),IF(C93&lt;=100,3,2),FALSE))),"")</f>
        <v/>
      </c>
      <c r="L93" s="134" t="str">
        <f>IFERROR(IF(C93=301,"",VLOOKUP(D93,IF(C93&lt;=100,'Enter Cabinet Order Here'!$X:$Y,'Enter Additional Product Here'!$G:$H),IF(C93&lt;=100,2,2),FALSE)),"")</f>
        <v/>
      </c>
      <c r="M93" s="134" t="str">
        <f>IFERROR(IF(C93="","",IF(C93=301,'Print Variations'!$D$5,VLOOKUP(C93,IF(C93&lt;=100,'Enter Cabinet Order Here'!$E:$K,'Enter Additional Product Here'!$E:$H),IF(C93&lt;=100,7,4),FALSE))),"")</f>
        <v/>
      </c>
      <c r="N93" s="134" t="str">
        <f t="shared" si="7"/>
        <v/>
      </c>
      <c r="O93" s="33"/>
      <c r="W93" s="73" t="s">
        <v>846</v>
      </c>
      <c r="X93" s="73" t="s">
        <v>2660</v>
      </c>
      <c r="Z93" s="100" t="str">
        <f t="shared" si="5"/>
        <v>x</v>
      </c>
      <c r="AA93" s="100" t="str">
        <f t="shared" si="6"/>
        <v>x</v>
      </c>
      <c r="AB93" s="100"/>
      <c r="AC93" s="50" t="str">
        <f>IF(AC92&lt;'Print Variations'!$F$5,AC92+1,IF(AC92='Print Variations'!$F$5,IF('Print Variations'!$F$7=0,IF('Print Variations'!$D$5="$","",IF(IFERROR(MATCH(301,AC$2:AC92,0),0)&gt;0,"",301)),101),IF(AC92&gt;='Print Variations'!$F$7,IF(OR('Print Variations'!$D$5="$",'Print Variations'!$D$5=0),"",IF(IFERROR(MATCH(301,AC$2:AC92,0),0)&gt;0,"",301)),AC92+1)))</f>
        <v/>
      </c>
    </row>
    <row r="94" spans="2:29" ht="15" customHeight="1">
      <c r="B94" s="17"/>
      <c r="C94" s="50" t="str">
        <f>IF(C93&lt;'Print Variations'!$F$5,C93+1,IF(C93='Print Variations'!$F$5,IF('Print Variations'!$F$7=0,IF('Print Variations'!$D$5="$","",IF(IFERROR(MATCH(301,C$13:C93,0),0)&gt;0,"",301)),101),IF(C93&gt;='Print Variations'!$F$7,IF(OR('Print Variations'!$D$5="$",'Print Variations'!$D$5=0),"",IF(IFERROR(MATCH(301,C$13:C93,0),0)&gt;0,"",301)),C93+1)))</f>
        <v/>
      </c>
      <c r="D94" s="32" t="str">
        <f>IFERROR(IF(C94="","",IF(C94=301,"Sales Tax",VLOOKUP(C94,IF(C94&lt;=100,'Enter Cabinet Order Here'!$E:$G,'Enter Additional Product Here'!$E:$G),IF(C94&lt;=100,2,3),FALSE))),"")</f>
        <v/>
      </c>
      <c r="E94" s="157" t="str">
        <f>IFERROR(IF(IF(C94=301,"Sales Tax",VLOOKUP(D94,IF(C94&lt;=100,'Print Here'!$W:$X,'Enter Additional Product Here'!$G:$M),IF(C94&lt;=100,2,3),FALSE))=0,"",IF(C94=301,"Sales Tax",VLOOKUP(D94,IF(C94&lt;=100,'Print Here'!$W:$X,'Enter Additional Product Here'!$G:$M),IF(C94&lt;=100,2,3),FALSE))),"")</f>
        <v/>
      </c>
      <c r="F94" s="157"/>
      <c r="G94" s="157"/>
      <c r="H94" s="157"/>
      <c r="I94" s="157"/>
      <c r="J94" s="157"/>
      <c r="K94" s="133" t="str">
        <f>IFERROR(IF(C94="","",IF(C94=301,"1",VLOOKUP(C94,IF(C94&lt;=100,'Enter Cabinet Order Here'!$E:$G,'Enter Additional Product Here'!$E:$G),IF(C94&lt;=100,3,2),FALSE))),"")</f>
        <v/>
      </c>
      <c r="L94" s="134" t="str">
        <f>IFERROR(IF(C94=301,"",VLOOKUP(D94,IF(C94&lt;=100,'Enter Cabinet Order Here'!$X:$Y,'Enter Additional Product Here'!$G:$H),IF(C94&lt;=100,2,2),FALSE)),"")</f>
        <v/>
      </c>
      <c r="M94" s="134" t="str">
        <f>IFERROR(IF(C94="","",IF(C94=301,'Print Variations'!$D$5,VLOOKUP(C94,IF(C94&lt;=100,'Enter Cabinet Order Here'!$E:$K,'Enter Additional Product Here'!$E:$H),IF(C94&lt;=100,7,4),FALSE))),"")</f>
        <v/>
      </c>
      <c r="N94" s="134" t="str">
        <f>IFERROR(M94*K94,"")</f>
        <v/>
      </c>
      <c r="O94" s="33"/>
      <c r="W94" s="73" t="s">
        <v>7481</v>
      </c>
      <c r="X94" s="73" t="s">
        <v>7923</v>
      </c>
      <c r="Z94" s="100" t="str">
        <f t="shared" si="5"/>
        <v>x</v>
      </c>
      <c r="AA94" s="100" t="str">
        <f t="shared" si="6"/>
        <v>x</v>
      </c>
      <c r="AB94" s="100"/>
      <c r="AC94" s="50" t="str">
        <f>IF(AC93&lt;'Print Variations'!$F$5,AC93+1,IF(AC93='Print Variations'!$F$5,IF('Print Variations'!$F$7=0,IF('Print Variations'!$D$5="$","",IF(IFERROR(MATCH(301,AC$2:AC93,0),0)&gt;0,"",301)),101),IF(AC93&gt;='Print Variations'!$F$7,IF(OR('Print Variations'!$D$5="$",'Print Variations'!$D$5=0),"",IF(IFERROR(MATCH(301,AC$2:AC93,0),0)&gt;0,"",301)),AC93+1)))</f>
        <v/>
      </c>
    </row>
    <row r="95" spans="2:29" ht="15" customHeight="1">
      <c r="B95" s="17"/>
      <c r="C95" s="50" t="str">
        <f>IF(C94&lt;'Print Variations'!$F$5,C94+1,IF(C94='Print Variations'!$F$5,IF('Print Variations'!$F$7=0,IF('Print Variations'!$D$5="$","",IF(IFERROR(MATCH(301,C$13:C94,0),0)&gt;0,"",301)),101),IF(C94&gt;='Print Variations'!$F$7,IF(OR('Print Variations'!$D$5="$",'Print Variations'!$D$5=0),"",IF(IFERROR(MATCH(301,C$13:C94,0),0)&gt;0,"",301)),C94+1)))</f>
        <v/>
      </c>
      <c r="D95" s="32" t="str">
        <f>IFERROR(IF(C95="","",IF(C95=301,"Sales Tax",VLOOKUP(C95,IF(C95&lt;=100,'Enter Cabinet Order Here'!$E:$G,'Enter Additional Product Here'!$E:$G),IF(C95&lt;=100,2,3),FALSE))),"")</f>
        <v/>
      </c>
      <c r="E95" s="157" t="str">
        <f>IFERROR(IF(IF(C95=301,"Sales Tax",VLOOKUP(D95,IF(C95&lt;=100,'Print Here'!$W:$X,'Enter Additional Product Here'!$G:$M),IF(C95&lt;=100,2,3),FALSE))=0,"",IF(C95=301,"Sales Tax",VLOOKUP(D95,IF(C95&lt;=100,'Print Here'!$W:$X,'Enter Additional Product Here'!$G:$M),IF(C95&lt;=100,2,3),FALSE))),"")</f>
        <v/>
      </c>
      <c r="F95" s="157"/>
      <c r="G95" s="157"/>
      <c r="H95" s="157"/>
      <c r="I95" s="157"/>
      <c r="J95" s="157"/>
      <c r="K95" s="133" t="str">
        <f>IFERROR(IF(C95="","",IF(C95=301,"1",VLOOKUP(C95,IF(C95&lt;=100,'Enter Cabinet Order Here'!$E:$G,'Enter Additional Product Here'!$E:$G),IF(C95&lt;=100,3,2),FALSE))),"")</f>
        <v/>
      </c>
      <c r="L95" s="134" t="str">
        <f>IFERROR(IF(C95=301,"",VLOOKUP(D95,IF(C95&lt;=100,'Enter Cabinet Order Here'!$X:$Y,'Enter Additional Product Here'!$G:$H),IF(C95&lt;=100,2,2),FALSE)),"")</f>
        <v/>
      </c>
      <c r="M95" s="134" t="str">
        <f>IFERROR(IF(C95="","",IF(C95=301,'Print Variations'!$D$5,VLOOKUP(C95,IF(C95&lt;=100,'Enter Cabinet Order Here'!$E:$K,'Enter Additional Product Here'!$E:$H),IF(C95&lt;=100,7,4),FALSE))),"")</f>
        <v/>
      </c>
      <c r="N95" s="134" t="str">
        <f t="shared" ref="N95:N158" si="8">IFERROR(M95*K95,"")</f>
        <v/>
      </c>
      <c r="O95" s="33"/>
      <c r="W95" s="73" t="s">
        <v>5727</v>
      </c>
      <c r="X95" s="73" t="s">
        <v>5971</v>
      </c>
      <c r="Z95" s="100" t="str">
        <f t="shared" si="5"/>
        <v>x</v>
      </c>
      <c r="AA95" s="100" t="str">
        <f t="shared" si="6"/>
        <v>x</v>
      </c>
      <c r="AB95" s="100"/>
      <c r="AC95" s="50" t="str">
        <f>IF(AC94&lt;'Print Variations'!$F$5,AC94+1,IF(AC94='Print Variations'!$F$5,IF('Print Variations'!$F$7=0,IF('Print Variations'!$D$5="$","",IF(IFERROR(MATCH(301,AC$2:AC94,0),0)&gt;0,"",301)),101),IF(AC94&gt;='Print Variations'!$F$7,IF(OR('Print Variations'!$D$5="$",'Print Variations'!$D$5=0),"",IF(IFERROR(MATCH(301,AC$2:AC94,0),0)&gt;0,"",301)),AC94+1)))</f>
        <v/>
      </c>
    </row>
    <row r="96" spans="2:29" ht="15" customHeight="1">
      <c r="B96" s="17"/>
      <c r="C96" s="50" t="str">
        <f>IF(C95&lt;'Print Variations'!$F$5,C95+1,IF(C95='Print Variations'!$F$5,IF('Print Variations'!$F$7=0,IF('Print Variations'!$D$5="$","",IF(IFERROR(MATCH(301,C$13:C95,0),0)&gt;0,"",301)),101),IF(C95&gt;='Print Variations'!$F$7,IF(OR('Print Variations'!$D$5="$",'Print Variations'!$D$5=0),"",IF(IFERROR(MATCH(301,C$13:C95,0),0)&gt;0,"",301)),C95+1)))</f>
        <v/>
      </c>
      <c r="D96" s="32" t="str">
        <f>IFERROR(IF(C96="","",IF(C96=301,"Sales Tax",VLOOKUP(C96,IF(C96&lt;=100,'Enter Cabinet Order Here'!$E:$G,'Enter Additional Product Here'!$E:$G),IF(C96&lt;=100,2,3),FALSE))),"")</f>
        <v/>
      </c>
      <c r="E96" s="157" t="str">
        <f>IFERROR(IF(IF(C96=301,"Sales Tax",VLOOKUP(D96,IF(C96&lt;=100,'Print Here'!$W:$X,'Enter Additional Product Here'!$G:$M),IF(C96&lt;=100,2,3),FALSE))=0,"",IF(C96=301,"Sales Tax",VLOOKUP(D96,IF(C96&lt;=100,'Print Here'!$W:$X,'Enter Additional Product Here'!$G:$M),IF(C96&lt;=100,2,3),FALSE))),"")</f>
        <v/>
      </c>
      <c r="F96" s="157"/>
      <c r="G96" s="157"/>
      <c r="H96" s="157"/>
      <c r="I96" s="157"/>
      <c r="J96" s="157"/>
      <c r="K96" s="133" t="str">
        <f>IFERROR(IF(C96="","",IF(C96=301,"1",VLOOKUP(C96,IF(C96&lt;=100,'Enter Cabinet Order Here'!$E:$G,'Enter Additional Product Here'!$E:$G),IF(C96&lt;=100,3,2),FALSE))),"")</f>
        <v/>
      </c>
      <c r="L96" s="134" t="str">
        <f>IFERROR(IF(C96=301,"",VLOOKUP(D96,IF(C96&lt;=100,'Enter Cabinet Order Here'!$X:$Y,'Enter Additional Product Here'!$G:$H),IF(C96&lt;=100,2,2),FALSE)),"")</f>
        <v/>
      </c>
      <c r="M96" s="134" t="str">
        <f>IFERROR(IF(C96="","",IF(C96=301,'Print Variations'!$D$5,VLOOKUP(C96,IF(C96&lt;=100,'Enter Cabinet Order Here'!$E:$K,'Enter Additional Product Here'!$E:$H),IF(C96&lt;=100,7,4),FALSE))),"")</f>
        <v/>
      </c>
      <c r="N96" s="134" t="str">
        <f t="shared" si="8"/>
        <v/>
      </c>
      <c r="O96" s="33"/>
      <c r="W96" s="73" t="s">
        <v>7480</v>
      </c>
      <c r="X96" s="73" t="s">
        <v>7924</v>
      </c>
      <c r="Z96" s="100" t="str">
        <f t="shared" si="5"/>
        <v>x</v>
      </c>
      <c r="AA96" s="100" t="str">
        <f t="shared" si="6"/>
        <v>x</v>
      </c>
      <c r="AB96" s="100"/>
      <c r="AC96" s="50" t="str">
        <f>IF(AC95&lt;'Print Variations'!$F$5,AC95+1,IF(AC95='Print Variations'!$F$5,IF('Print Variations'!$F$7=0,IF('Print Variations'!$D$5="$","",IF(IFERROR(MATCH(301,AC$2:AC95,0),0)&gt;0,"",301)),101),IF(AC95&gt;='Print Variations'!$F$7,IF(OR('Print Variations'!$D$5="$",'Print Variations'!$D$5=0),"",IF(IFERROR(MATCH(301,AC$2:AC95,0),0)&gt;0,"",301)),AC95+1)))</f>
        <v/>
      </c>
    </row>
    <row r="97" spans="2:29" ht="15" customHeight="1">
      <c r="B97" s="17"/>
      <c r="C97" s="50" t="str">
        <f>IF(C96&lt;'Print Variations'!$F$5,C96+1,IF(C96='Print Variations'!$F$5,IF('Print Variations'!$F$7=0,IF('Print Variations'!$D$5="$","",IF(IFERROR(MATCH(301,C$13:C96,0),0)&gt;0,"",301)),101),IF(C96&gt;='Print Variations'!$F$7,IF(OR('Print Variations'!$D$5="$",'Print Variations'!$D$5=0),"",IF(IFERROR(MATCH(301,C$13:C96,0),0)&gt;0,"",301)),C96+1)))</f>
        <v/>
      </c>
      <c r="D97" s="32" t="str">
        <f>IFERROR(IF(C97="","",IF(C97=301,"Sales Tax",VLOOKUP(C97,IF(C97&lt;=100,'Enter Cabinet Order Here'!$E:$G,'Enter Additional Product Here'!$E:$G),IF(C97&lt;=100,2,3),FALSE))),"")</f>
        <v/>
      </c>
      <c r="E97" s="157" t="str">
        <f>IFERROR(IF(IF(C97=301,"Sales Tax",VLOOKUP(D97,IF(C97&lt;=100,'Print Here'!$W:$X,'Enter Additional Product Here'!$G:$M),IF(C97&lt;=100,2,3),FALSE))=0,"",IF(C97=301,"Sales Tax",VLOOKUP(D97,IF(C97&lt;=100,'Print Here'!$W:$X,'Enter Additional Product Here'!$G:$M),IF(C97&lt;=100,2,3),FALSE))),"")</f>
        <v/>
      </c>
      <c r="F97" s="157"/>
      <c r="G97" s="157"/>
      <c r="H97" s="157"/>
      <c r="I97" s="157"/>
      <c r="J97" s="157"/>
      <c r="K97" s="133" t="str">
        <f>IFERROR(IF(C97="","",IF(C97=301,"1",VLOOKUP(C97,IF(C97&lt;=100,'Enter Cabinet Order Here'!$E:$G,'Enter Additional Product Here'!$E:$G),IF(C97&lt;=100,3,2),FALSE))),"")</f>
        <v/>
      </c>
      <c r="L97" s="134" t="str">
        <f>IFERROR(IF(C97=301,"",VLOOKUP(D97,IF(C97&lt;=100,'Enter Cabinet Order Here'!$X:$Y,'Enter Additional Product Here'!$G:$H),IF(C97&lt;=100,2,2),FALSE)),"")</f>
        <v/>
      </c>
      <c r="M97" s="134" t="str">
        <f>IFERROR(IF(C97="","",IF(C97=301,'Print Variations'!$D$5,VLOOKUP(C97,IF(C97&lt;=100,'Enter Cabinet Order Here'!$E:$K,'Enter Additional Product Here'!$E:$H),IF(C97&lt;=100,7,4),FALSE))),"")</f>
        <v/>
      </c>
      <c r="N97" s="134" t="str">
        <f t="shared" si="8"/>
        <v/>
      </c>
      <c r="O97" s="33"/>
      <c r="W97" s="73" t="s">
        <v>4613</v>
      </c>
      <c r="X97" s="73" t="s">
        <v>4949</v>
      </c>
      <c r="Z97" s="100" t="str">
        <f t="shared" si="5"/>
        <v>x</v>
      </c>
      <c r="AA97" s="100" t="str">
        <f t="shared" si="6"/>
        <v>x</v>
      </c>
      <c r="AB97" s="100"/>
      <c r="AC97" s="50" t="str">
        <f>IF(AC96&lt;'Print Variations'!$F$5,AC96+1,IF(AC96='Print Variations'!$F$5,IF('Print Variations'!$F$7=0,IF('Print Variations'!$D$5="$","",IF(IFERROR(MATCH(301,AC$2:AC96,0),0)&gt;0,"",301)),101),IF(AC96&gt;='Print Variations'!$F$7,IF(OR('Print Variations'!$D$5="$",'Print Variations'!$D$5=0),"",IF(IFERROR(MATCH(301,AC$2:AC96,0),0)&gt;0,"",301)),AC96+1)))</f>
        <v/>
      </c>
    </row>
    <row r="98" spans="2:29" ht="15" customHeight="1">
      <c r="B98" s="17"/>
      <c r="C98" s="50" t="str">
        <f>IF(C97&lt;'Print Variations'!$F$5,C97+1,IF(C97='Print Variations'!$F$5,IF('Print Variations'!$F$7=0,IF('Print Variations'!$D$5="$","",IF(IFERROR(MATCH(301,C$13:C97,0),0)&gt;0,"",301)),101),IF(C97&gt;='Print Variations'!$F$7,IF(OR('Print Variations'!$D$5="$",'Print Variations'!$D$5=0),"",IF(IFERROR(MATCH(301,C$13:C97,0),0)&gt;0,"",301)),C97+1)))</f>
        <v/>
      </c>
      <c r="D98" s="32" t="str">
        <f>IFERROR(IF(C98="","",IF(C98=301,"Sales Tax",VLOOKUP(C98,IF(C98&lt;=100,'Enter Cabinet Order Here'!$E:$G,'Enter Additional Product Here'!$E:$G),IF(C98&lt;=100,2,3),FALSE))),"")</f>
        <v/>
      </c>
      <c r="E98" s="157" t="str">
        <f>IFERROR(IF(IF(C98=301,"Sales Tax",VLOOKUP(D98,IF(C98&lt;=100,'Print Here'!$W:$X,'Enter Additional Product Here'!$G:$M),IF(C98&lt;=100,2,3),FALSE))=0,"",IF(C98=301,"Sales Tax",VLOOKUP(D98,IF(C98&lt;=100,'Print Here'!$W:$X,'Enter Additional Product Here'!$G:$M),IF(C98&lt;=100,2,3),FALSE))),"")</f>
        <v/>
      </c>
      <c r="F98" s="157"/>
      <c r="G98" s="157"/>
      <c r="H98" s="157"/>
      <c r="I98" s="157"/>
      <c r="J98" s="157"/>
      <c r="K98" s="133" t="str">
        <f>IFERROR(IF(C98="","",IF(C98=301,"1",VLOOKUP(C98,IF(C98&lt;=100,'Enter Cabinet Order Here'!$E:$G,'Enter Additional Product Here'!$E:$G),IF(C98&lt;=100,3,2),FALSE))),"")</f>
        <v/>
      </c>
      <c r="L98" s="134" t="str">
        <f>IFERROR(IF(C98=301,"",VLOOKUP(D98,IF(C98&lt;=100,'Enter Cabinet Order Here'!$X:$Y,'Enter Additional Product Here'!$G:$H),IF(C98&lt;=100,2,2),FALSE)),"")</f>
        <v/>
      </c>
      <c r="M98" s="134" t="str">
        <f>IFERROR(IF(C98="","",IF(C98=301,'Print Variations'!$D$5,VLOOKUP(C98,IF(C98&lt;=100,'Enter Cabinet Order Here'!$E:$K,'Enter Additional Product Here'!$E:$H),IF(C98&lt;=100,7,4),FALSE))),"")</f>
        <v/>
      </c>
      <c r="N98" s="134" t="str">
        <f t="shared" si="8"/>
        <v/>
      </c>
      <c r="O98" s="33"/>
      <c r="W98" s="73" t="s">
        <v>7479</v>
      </c>
      <c r="X98" s="73" t="s">
        <v>7925</v>
      </c>
      <c r="Z98" s="100" t="str">
        <f t="shared" si="5"/>
        <v>x</v>
      </c>
      <c r="AA98" s="100" t="str">
        <f>IFERROR(IF(VLOOKUP(AC98,E_OrderInfo,9,FALSE)="","x",VLOOKUP(AC98,E_OrderInfo,9,FALSE)),"x")</f>
        <v>x</v>
      </c>
      <c r="AB98" s="100"/>
      <c r="AC98" s="50" t="str">
        <f>IF(AC97&lt;'Print Variations'!$F$5,AC97+1,IF(AC97='Print Variations'!$F$5,IF('Print Variations'!$F$7=0,IF('Print Variations'!$D$5="$","",IF(IFERROR(MATCH(301,AC$2:AC97,0),0)&gt;0,"",301)),101),IF(AC97&gt;='Print Variations'!$F$7,IF(OR('Print Variations'!$D$5="$",'Print Variations'!$D$5=0),"",IF(IFERROR(MATCH(301,AC$2:AC97,0),0)&gt;0,"",301)),AC97+1)))</f>
        <v/>
      </c>
    </row>
    <row r="99" spans="2:29" ht="15" customHeight="1">
      <c r="B99" s="17"/>
      <c r="C99" s="50" t="str">
        <f>IF(C98&lt;'Print Variations'!$F$5,C98+1,IF(C98='Print Variations'!$F$5,IF('Print Variations'!$F$7=0,IF('Print Variations'!$D$5="$","",IF(IFERROR(MATCH(301,C$13:C98,0),0)&gt;0,"",301)),101),IF(C98&gt;='Print Variations'!$F$7,IF(OR('Print Variations'!$D$5="$",'Print Variations'!$D$5=0),"",IF(IFERROR(MATCH(301,C$13:C98,0),0)&gt;0,"",301)),C98+1)))</f>
        <v/>
      </c>
      <c r="D99" s="32" t="str">
        <f>IFERROR(IF(C99="","",IF(C99=301,"Sales Tax",VLOOKUP(C99,IF(C99&lt;=100,'Enter Cabinet Order Here'!$E:$G,'Enter Additional Product Here'!$E:$G),IF(C99&lt;=100,2,3),FALSE))),"")</f>
        <v/>
      </c>
      <c r="E99" s="157" t="str">
        <f>IFERROR(IF(IF(C99=301,"Sales Tax",VLOOKUP(D99,IF(C99&lt;=100,'Print Here'!$W:$X,'Enter Additional Product Here'!$G:$M),IF(C99&lt;=100,2,3),FALSE))=0,"",IF(C99=301,"Sales Tax",VLOOKUP(D99,IF(C99&lt;=100,'Print Here'!$W:$X,'Enter Additional Product Here'!$G:$M),IF(C99&lt;=100,2,3),FALSE))),"")</f>
        <v/>
      </c>
      <c r="F99" s="157"/>
      <c r="G99" s="157"/>
      <c r="H99" s="157"/>
      <c r="I99" s="157"/>
      <c r="J99" s="157"/>
      <c r="K99" s="133" t="str">
        <f>IFERROR(IF(C99="","",IF(C99=301,"1",VLOOKUP(C99,IF(C99&lt;=100,'Enter Cabinet Order Here'!$E:$G,'Enter Additional Product Here'!$E:$G),IF(C99&lt;=100,3,2),FALSE))),"")</f>
        <v/>
      </c>
      <c r="L99" s="134" t="str">
        <f>IFERROR(IF(C99=301,"",VLOOKUP(D99,IF(C99&lt;=100,'Enter Cabinet Order Here'!$X:$Y,'Enter Additional Product Here'!$G:$H),IF(C99&lt;=100,2,2),FALSE)),"")</f>
        <v/>
      </c>
      <c r="M99" s="134" t="str">
        <f>IFERROR(IF(C99="","",IF(C99=301,'Print Variations'!$D$5,VLOOKUP(C99,IF(C99&lt;=100,'Enter Cabinet Order Here'!$E:$K,'Enter Additional Product Here'!$E:$H),IF(C99&lt;=100,7,4),FALSE))),"")</f>
        <v/>
      </c>
      <c r="N99" s="134" t="str">
        <f t="shared" si="8"/>
        <v/>
      </c>
      <c r="O99" s="33"/>
      <c r="W99" s="73" t="s">
        <v>6182</v>
      </c>
      <c r="X99" s="73" t="s">
        <v>6328</v>
      </c>
      <c r="Z99" s="100" t="str">
        <f t="shared" si="5"/>
        <v>x</v>
      </c>
      <c r="AA99" s="100" t="str">
        <f>IFERROR(IF(VLOOKUP(AC99,E_OrderInfo,9,FALSE)="","x",VLOOKUP(AC99,E_OrderInfo,9,FALSE)),"x")</f>
        <v>x</v>
      </c>
      <c r="AB99" s="100"/>
      <c r="AC99" s="50" t="str">
        <f>IF(AC98&lt;'Print Variations'!$F$5,AC98+1,IF(AC98='Print Variations'!$F$5,IF('Print Variations'!$F$7=0,IF('Print Variations'!$D$5="$","",IF(IFERROR(MATCH(301,AC$2:AC98,0),0)&gt;0,"",301)),101),IF(AC98&gt;='Print Variations'!$F$7,IF(OR('Print Variations'!$D$5="$",'Print Variations'!$D$5=0),"",IF(IFERROR(MATCH(301,AC$2:AC98,0),0)&gt;0,"",301)),AC98+1)))</f>
        <v/>
      </c>
    </row>
    <row r="100" spans="2:29" ht="15" customHeight="1">
      <c r="B100" s="17"/>
      <c r="C100" s="50" t="str">
        <f>IF(C99&lt;'Print Variations'!$F$5,C99+1,IF(C99='Print Variations'!$F$5,IF('Print Variations'!$F$7=0,IF('Print Variations'!$D$5="$","",IF(IFERROR(MATCH(301,C$13:C99,0),0)&gt;0,"",301)),101),IF(C99&gt;='Print Variations'!$F$7,IF(OR('Print Variations'!$D$5="$",'Print Variations'!$D$5=0),"",IF(IFERROR(MATCH(301,C$13:C99,0),0)&gt;0,"",301)),C99+1)))</f>
        <v/>
      </c>
      <c r="D100" s="32" t="str">
        <f>IFERROR(IF(C100="","",IF(C100=301,"Sales Tax",VLOOKUP(C100,IF(C100&lt;=100,'Enter Cabinet Order Here'!$E:$G,'Enter Additional Product Here'!$E:$G),IF(C100&lt;=100,2,3),FALSE))),"")</f>
        <v/>
      </c>
      <c r="E100" s="157" t="str">
        <f>IFERROR(IF(IF(C100=301,"Sales Tax",VLOOKUP(D100,IF(C100&lt;=100,'Print Here'!$W:$X,'Enter Additional Product Here'!$G:$M),IF(C100&lt;=100,2,3),FALSE))=0,"",IF(C100=301,"Sales Tax",VLOOKUP(D100,IF(C100&lt;=100,'Print Here'!$W:$X,'Enter Additional Product Here'!$G:$M),IF(C100&lt;=100,2,3),FALSE))),"")</f>
        <v/>
      </c>
      <c r="F100" s="157"/>
      <c r="G100" s="157"/>
      <c r="H100" s="157"/>
      <c r="I100" s="157"/>
      <c r="J100" s="157"/>
      <c r="K100" s="133" t="str">
        <f>IFERROR(IF(C100="","",IF(C100=301,"1",VLOOKUP(C100,IF(C100&lt;=100,'Enter Cabinet Order Here'!$E:$G,'Enter Additional Product Here'!$E:$G),IF(C100&lt;=100,3,2),FALSE))),"")</f>
        <v/>
      </c>
      <c r="L100" s="134" t="str">
        <f>IFERROR(IF(C100=301,"",VLOOKUP(D100,IF(C100&lt;=100,'Enter Cabinet Order Here'!$X:$Y,'Enter Additional Product Here'!$G:$H),IF(C100&lt;=100,2,2),FALSE)),"")</f>
        <v/>
      </c>
      <c r="M100" s="134" t="str">
        <f>IFERROR(IF(C100="","",IF(C100=301,'Print Variations'!$D$5,VLOOKUP(C100,IF(C100&lt;=100,'Enter Cabinet Order Here'!$E:$K,'Enter Additional Product Here'!$E:$H),IF(C100&lt;=100,7,4),FALSE))),"")</f>
        <v/>
      </c>
      <c r="N100" s="134" t="str">
        <f t="shared" si="8"/>
        <v/>
      </c>
      <c r="O100" s="33"/>
      <c r="W100" s="73" t="s">
        <v>848</v>
      </c>
      <c r="X100" s="73" t="s">
        <v>4145</v>
      </c>
      <c r="Z100" s="100" t="str">
        <f t="shared" si="5"/>
        <v>x</v>
      </c>
      <c r="AA100" s="100" t="str">
        <f>IFERROR(IF(VLOOKUP(AC100,E_OrderInfo,9,FALSE)="","x",VLOOKUP(AC100,E_OrderInfo,9,FALSE)),"x")</f>
        <v>x</v>
      </c>
      <c r="AB100" s="100"/>
      <c r="AC100" s="50" t="str">
        <f>IF(AC99&lt;'Print Variations'!$F$5,AC99+1,IF(AC99='Print Variations'!$F$5,IF('Print Variations'!$F$7=0,IF('Print Variations'!$D$5="$","",IF(IFERROR(MATCH(301,AC$2:AC99,0),0)&gt;0,"",301)),101),IF(AC99&gt;='Print Variations'!$F$7,IF(OR('Print Variations'!$D$5="$",'Print Variations'!$D$5=0),"",IF(IFERROR(MATCH(301,AC$2:AC99,0),0)&gt;0,"",301)),AC99+1)))</f>
        <v/>
      </c>
    </row>
    <row r="101" spans="2:29" ht="15" customHeight="1">
      <c r="B101" s="17"/>
      <c r="C101" s="50" t="str">
        <f>IF(C100&lt;'Print Variations'!$F$5,C100+1,IF(C100='Print Variations'!$F$5,IF('Print Variations'!$F$7=0,IF('Print Variations'!$D$5="$","",IF(IFERROR(MATCH(301,C$13:C100,0),0)&gt;0,"",301)),101),IF(C100&gt;='Print Variations'!$F$7,IF(OR('Print Variations'!$D$5="$",'Print Variations'!$D$5=0),"",IF(IFERROR(MATCH(301,C$13:C100,0),0)&gt;0,"",301)),C100+1)))</f>
        <v/>
      </c>
      <c r="D101" s="32" t="str">
        <f>IFERROR(IF(C101="","",IF(C101=301,"Sales Tax",VLOOKUP(C101,IF(C101&lt;=100,'Enter Cabinet Order Here'!$E:$G,'Enter Additional Product Here'!$E:$G),IF(C101&lt;=100,2,3),FALSE))),"")</f>
        <v/>
      </c>
      <c r="E101" s="157" t="str">
        <f>IFERROR(IF(IF(C101=301,"Sales Tax",VLOOKUP(D101,IF(C101&lt;=100,'Print Here'!$W:$X,'Enter Additional Product Here'!$G:$M),IF(C101&lt;=100,2,3),FALSE))=0,"",IF(C101=301,"Sales Tax",VLOOKUP(D101,IF(C101&lt;=100,'Print Here'!$W:$X,'Enter Additional Product Here'!$G:$M),IF(C101&lt;=100,2,3),FALSE))),"")</f>
        <v/>
      </c>
      <c r="F101" s="157"/>
      <c r="G101" s="157"/>
      <c r="H101" s="157"/>
      <c r="I101" s="157"/>
      <c r="J101" s="157"/>
      <c r="K101" s="133" t="str">
        <f>IFERROR(IF(C101="","",IF(C101=301,"1",VLOOKUP(C101,IF(C101&lt;=100,'Enter Cabinet Order Here'!$E:$G,'Enter Additional Product Here'!$E:$G),IF(C101&lt;=100,3,2),FALSE))),"")</f>
        <v/>
      </c>
      <c r="L101" s="134" t="str">
        <f>IFERROR(IF(C101=301,"",VLOOKUP(D101,IF(C101&lt;=100,'Enter Cabinet Order Here'!$X:$Y,'Enter Additional Product Here'!$G:$H),IF(C101&lt;=100,2,2),FALSE)),"")</f>
        <v/>
      </c>
      <c r="M101" s="134" t="str">
        <f>IFERROR(IF(C101="","",IF(C101=301,'Print Variations'!$D$5,VLOOKUP(C101,IF(C101&lt;=100,'Enter Cabinet Order Here'!$E:$K,'Enter Additional Product Here'!$E:$H),IF(C101&lt;=100,7,4),FALSE))),"")</f>
        <v/>
      </c>
      <c r="N101" s="134" t="str">
        <f t="shared" si="8"/>
        <v/>
      </c>
      <c r="O101" s="33"/>
      <c r="W101" s="73" t="s">
        <v>386</v>
      </c>
      <c r="X101" s="73" t="s">
        <v>3055</v>
      </c>
      <c r="Z101" s="100" t="str">
        <f t="shared" si="5"/>
        <v>x</v>
      </c>
      <c r="AA101" s="100" t="str">
        <f>IFERROR(IF(VLOOKUP(AC101,E_OrderInfo,9,FALSE)="","x",VLOOKUP(AC101,E_OrderInfo,9,FALSE)),"x")</f>
        <v>x</v>
      </c>
      <c r="AB101" s="100"/>
      <c r="AC101" s="50" t="str">
        <f>IF(AC100&lt;'Print Variations'!$F$5,AC100+1,IF(AC100='Print Variations'!$F$5,IF('Print Variations'!$F$7=0,IF('Print Variations'!$D$5="$","",IF(IFERROR(MATCH(301,AC$2:AC100,0),0)&gt;0,"",301)),101),IF(AC100&gt;='Print Variations'!$F$7,IF(OR('Print Variations'!$D$5="$",'Print Variations'!$D$5=0),"",IF(IFERROR(MATCH(301,AC$2:AC100,0),0)&gt;0,"",301)),AC100+1)))</f>
        <v/>
      </c>
    </row>
    <row r="102" spans="2:29" ht="15" customHeight="1">
      <c r="B102" s="17"/>
      <c r="C102" s="50" t="str">
        <f>IF(C101&lt;'Print Variations'!$F$5,C101+1,IF(C101='Print Variations'!$F$5,IF('Print Variations'!$F$7=0,IF('Print Variations'!$D$5="$","",IF(IFERROR(MATCH(301,C$13:C101,0),0)&gt;0,"",301)),101),IF(C101&gt;='Print Variations'!$F$7,IF(OR('Print Variations'!$D$5="$",'Print Variations'!$D$5=0),"",IF(IFERROR(MATCH(301,C$13:C101,0),0)&gt;0,"",301)),C101+1)))</f>
        <v/>
      </c>
      <c r="D102" s="32" t="str">
        <f>IFERROR(IF(C102="","",IF(C102=301,"Sales Tax",VLOOKUP(C102,IF(C102&lt;=100,'Enter Cabinet Order Here'!$E:$G,'Enter Additional Product Here'!$E:$G),IF(C102&lt;=100,2,3),FALSE))),"")</f>
        <v/>
      </c>
      <c r="E102" s="157" t="str">
        <f>IFERROR(IF(IF(C102=301,"Sales Tax",VLOOKUP(D102,IF(C102&lt;=100,'Print Here'!$W:$X,'Enter Additional Product Here'!$G:$M),IF(C102&lt;=100,2,3),FALSE))=0,"",IF(C102=301,"Sales Tax",VLOOKUP(D102,IF(C102&lt;=100,'Print Here'!$W:$X,'Enter Additional Product Here'!$G:$M),IF(C102&lt;=100,2,3),FALSE))),"")</f>
        <v/>
      </c>
      <c r="F102" s="157"/>
      <c r="G102" s="157"/>
      <c r="H102" s="157"/>
      <c r="I102" s="157"/>
      <c r="J102" s="157"/>
      <c r="K102" s="133" t="str">
        <f>IFERROR(IF(C102="","",IF(C102=301,"1",VLOOKUP(C102,IF(C102&lt;=100,'Enter Cabinet Order Here'!$E:$G,'Enter Additional Product Here'!$E:$G),IF(C102&lt;=100,3,2),FALSE))),"")</f>
        <v/>
      </c>
      <c r="L102" s="134" t="str">
        <f>IFERROR(IF(C102=301,"",VLOOKUP(D102,IF(C102&lt;=100,'Enter Cabinet Order Here'!$X:$Y,'Enter Additional Product Here'!$G:$H),IF(C102&lt;=100,2,2),FALSE)),"")</f>
        <v/>
      </c>
      <c r="M102" s="134" t="str">
        <f>IFERROR(IF(C102="","",IF(C102=301,'Print Variations'!$D$5,VLOOKUP(C102,IF(C102&lt;=100,'Enter Cabinet Order Here'!$E:$K,'Enter Additional Product Here'!$E:$H),IF(C102&lt;=100,7,4),FALSE))),"")</f>
        <v/>
      </c>
      <c r="N102" s="134" t="str">
        <f t="shared" si="8"/>
        <v/>
      </c>
      <c r="O102" s="33"/>
      <c r="W102" s="73" t="s">
        <v>387</v>
      </c>
      <c r="X102" s="73" t="s">
        <v>2513</v>
      </c>
      <c r="AC102" s="50" t="str">
        <f>IF(AC101&lt;'Print Variations'!$F$5,AC101+1,IF(AC101='Print Variations'!$F$5,IF('Print Variations'!$F$7=0,IF('Print Variations'!$D$5="$","",IF(IFERROR(MATCH(301,AC$2:AC101,0),0)&gt;0,"",301)),101),IF(AC101&gt;='Print Variations'!$F$7,IF(OR('Print Variations'!$D$5="$",'Print Variations'!$D$5=0),"",IF(IFERROR(MATCH(301,AC$2:AC101,0),0)&gt;0,"",301)),AC101+1)))</f>
        <v/>
      </c>
    </row>
    <row r="103" spans="2:29" ht="15" customHeight="1">
      <c r="B103" s="17"/>
      <c r="C103" s="50" t="str">
        <f>IF(C102&lt;'Print Variations'!$F$5,C102+1,IF(C102='Print Variations'!$F$5,IF('Print Variations'!$F$7=0,IF('Print Variations'!$D$5="$","",IF(IFERROR(MATCH(301,C$13:C102,0),0)&gt;0,"",301)),101),IF(C102&gt;='Print Variations'!$F$7,IF(OR('Print Variations'!$D$5="$",'Print Variations'!$D$5=0),"",IF(IFERROR(MATCH(301,C$13:C102,0),0)&gt;0,"",301)),C102+1)))</f>
        <v/>
      </c>
      <c r="D103" s="32" t="str">
        <f>IFERROR(IF(C103="","",IF(C103=301,"Sales Tax",VLOOKUP(C103,IF(C103&lt;=100,'Enter Cabinet Order Here'!$E:$G,'Enter Additional Product Here'!$E:$G),IF(C103&lt;=100,2,3),FALSE))),"")</f>
        <v/>
      </c>
      <c r="E103" s="157" t="str">
        <f>IFERROR(IF(IF(C103=301,"Sales Tax",VLOOKUP(D103,IF(C103&lt;=100,'Print Here'!$W:$X,'Enter Additional Product Here'!$G:$M),IF(C103&lt;=100,2,3),FALSE))=0,"",IF(C103=301,"Sales Tax",VLOOKUP(D103,IF(C103&lt;=100,'Print Here'!$W:$X,'Enter Additional Product Here'!$G:$M),IF(C103&lt;=100,2,3),FALSE))),"")</f>
        <v/>
      </c>
      <c r="F103" s="157"/>
      <c r="G103" s="157"/>
      <c r="H103" s="157"/>
      <c r="I103" s="157"/>
      <c r="J103" s="157"/>
      <c r="K103" s="133" t="str">
        <f>IFERROR(IF(C103="","",IF(C103=301,"1",VLOOKUP(C103,IF(C103&lt;=100,'Enter Cabinet Order Here'!$E:$G,'Enter Additional Product Here'!$E:$G),IF(C103&lt;=100,3,2),FALSE))),"")</f>
        <v/>
      </c>
      <c r="L103" s="134" t="str">
        <f>IFERROR(IF(C103=301,"",VLOOKUP(D103,IF(C103&lt;=100,'Enter Cabinet Order Here'!$X:$Y,'Enter Additional Product Here'!$G:$H),IF(C103&lt;=100,2,2),FALSE)),"")</f>
        <v/>
      </c>
      <c r="M103" s="134" t="str">
        <f>IFERROR(IF(C103="","",IF(C103=301,'Print Variations'!$D$5,VLOOKUP(C103,IF(C103&lt;=100,'Enter Cabinet Order Here'!$E:$K,'Enter Additional Product Here'!$E:$H),IF(C103&lt;=100,7,4),FALSE))),"")</f>
        <v/>
      </c>
      <c r="N103" s="134" t="str">
        <f t="shared" si="8"/>
        <v/>
      </c>
      <c r="O103" s="33"/>
      <c r="W103" s="73" t="s">
        <v>5488</v>
      </c>
      <c r="X103" s="73" t="s">
        <v>5637</v>
      </c>
      <c r="AC103" s="50" t="str">
        <f>IF(AC102&lt;'Print Variations'!$F$5,AC102+1,IF(AC102='Print Variations'!$F$5,IF('Print Variations'!$F$7=0,IF('Print Variations'!$D$5="$","",IF(IFERROR(MATCH(301,AC$2:AC102,0),0)&gt;0,"",301)),101),IF(AC102&gt;='Print Variations'!$F$7,IF(OR('Print Variations'!$D$5="$",'Print Variations'!$D$5=0),"",IF(IFERROR(MATCH(301,AC$2:AC102,0),0)&gt;0,"",301)),AC102+1)))</f>
        <v/>
      </c>
    </row>
    <row r="104" spans="2:29" ht="15" customHeight="1">
      <c r="B104" s="17"/>
      <c r="C104" s="50" t="str">
        <f>IF(C103&lt;'Print Variations'!$F$5,C103+1,IF(C103='Print Variations'!$F$5,IF('Print Variations'!$F$7=0,IF('Print Variations'!$D$5="$","",IF(IFERROR(MATCH(301,C$13:C103,0),0)&gt;0,"",301)),101),IF(C103&gt;='Print Variations'!$F$7,IF(OR('Print Variations'!$D$5="$",'Print Variations'!$D$5=0),"",IF(IFERROR(MATCH(301,C$13:C103,0),0)&gt;0,"",301)),C103+1)))</f>
        <v/>
      </c>
      <c r="D104" s="32" t="str">
        <f>IFERROR(IF(C104="","",IF(C104=301,"Sales Tax",VLOOKUP(C104,IF(C104&lt;=100,'Enter Cabinet Order Here'!$E:$G,'Enter Additional Product Here'!$E:$G),IF(C104&lt;=100,2,3),FALSE))),"")</f>
        <v/>
      </c>
      <c r="E104" s="157" t="str">
        <f>IFERROR(IF(IF(C104=301,"Sales Tax",VLOOKUP(D104,IF(C104&lt;=100,'Print Here'!$W:$X,'Enter Additional Product Here'!$G:$M),IF(C104&lt;=100,2,3),FALSE))=0,"",IF(C104=301,"Sales Tax",VLOOKUP(D104,IF(C104&lt;=100,'Print Here'!$W:$X,'Enter Additional Product Here'!$G:$M),IF(C104&lt;=100,2,3),FALSE))),"")</f>
        <v/>
      </c>
      <c r="F104" s="157"/>
      <c r="G104" s="157"/>
      <c r="H104" s="157"/>
      <c r="I104" s="157"/>
      <c r="J104" s="157"/>
      <c r="K104" s="133" t="str">
        <f>IFERROR(IF(C104="","",IF(C104=301,"1",VLOOKUP(C104,IF(C104&lt;=100,'Enter Cabinet Order Here'!$E:$G,'Enter Additional Product Here'!$E:$G),IF(C104&lt;=100,3,2),FALSE))),"")</f>
        <v/>
      </c>
      <c r="L104" s="134" t="str">
        <f>IFERROR(IF(C104=301,"",VLOOKUP(D104,IF(C104&lt;=100,'Enter Cabinet Order Here'!$X:$Y,'Enter Additional Product Here'!$G:$H),IF(C104&lt;=100,2,2),FALSE)),"")</f>
        <v/>
      </c>
      <c r="M104" s="134" t="str">
        <f>IFERROR(IF(C104="","",IF(C104=301,'Print Variations'!$D$5,VLOOKUP(C104,IF(C104&lt;=100,'Enter Cabinet Order Here'!$E:$K,'Enter Additional Product Here'!$E:$H),IF(C104&lt;=100,7,4),FALSE))),"")</f>
        <v/>
      </c>
      <c r="N104" s="134" t="str">
        <f t="shared" si="8"/>
        <v/>
      </c>
      <c r="O104" s="33"/>
      <c r="W104" s="73" t="s">
        <v>388</v>
      </c>
      <c r="X104" s="73" t="s">
        <v>3998</v>
      </c>
      <c r="AC104" s="50" t="str">
        <f>IF(AC103&lt;'Print Variations'!$F$5,AC103+1,IF(AC103='Print Variations'!$F$5,IF('Print Variations'!$F$7=0,IF('Print Variations'!$D$5="$","",IF(IFERROR(MATCH(301,AC$2:AC103,0),0)&gt;0,"",301)),101),IF(AC103&gt;='Print Variations'!$F$7,IF(OR('Print Variations'!$D$5="$",'Print Variations'!$D$5=0),"",IF(IFERROR(MATCH(301,AC$2:AC103,0),0)&gt;0,"",301)),AC103+1)))</f>
        <v/>
      </c>
    </row>
    <row r="105" spans="2:29" ht="15" customHeight="1">
      <c r="B105" s="17"/>
      <c r="C105" s="50" t="str">
        <f>IF(C104&lt;'Print Variations'!$F$5,C104+1,IF(C104='Print Variations'!$F$5,IF('Print Variations'!$F$7=0,IF('Print Variations'!$D$5="$","",IF(IFERROR(MATCH(301,C$13:C104,0),0)&gt;0,"",301)),101),IF(C104&gt;='Print Variations'!$F$7,IF(OR('Print Variations'!$D$5="$",'Print Variations'!$D$5=0),"",IF(IFERROR(MATCH(301,C$13:C104,0),0)&gt;0,"",301)),C104+1)))</f>
        <v/>
      </c>
      <c r="D105" s="32" t="str">
        <f>IFERROR(IF(C105="","",IF(C105=301,"Sales Tax",VLOOKUP(C105,IF(C105&lt;=100,'Enter Cabinet Order Here'!$E:$G,'Enter Additional Product Here'!$E:$G),IF(C105&lt;=100,2,3),FALSE))),"")</f>
        <v/>
      </c>
      <c r="E105" s="157" t="str">
        <f>IFERROR(IF(IF(C105=301,"Sales Tax",VLOOKUP(D105,IF(C105&lt;=100,'Print Here'!$W:$X,'Enter Additional Product Here'!$G:$M),IF(C105&lt;=100,2,3),FALSE))=0,"",IF(C105=301,"Sales Tax",VLOOKUP(D105,IF(C105&lt;=100,'Print Here'!$W:$X,'Enter Additional Product Here'!$G:$M),IF(C105&lt;=100,2,3),FALSE))),"")</f>
        <v/>
      </c>
      <c r="F105" s="157"/>
      <c r="G105" s="157"/>
      <c r="H105" s="157"/>
      <c r="I105" s="157"/>
      <c r="J105" s="157"/>
      <c r="K105" s="133" t="str">
        <f>IFERROR(IF(C105="","",IF(C105=301,"1",VLOOKUP(C105,IF(C105&lt;=100,'Enter Cabinet Order Here'!$E:$G,'Enter Additional Product Here'!$E:$G),IF(C105&lt;=100,3,2),FALSE))),"")</f>
        <v/>
      </c>
      <c r="L105" s="134" t="str">
        <f>IFERROR(IF(C105=301,"",VLOOKUP(D105,IF(C105&lt;=100,'Enter Cabinet Order Here'!$X:$Y,'Enter Additional Product Here'!$G:$H),IF(C105&lt;=100,2,2),FALSE)),"")</f>
        <v/>
      </c>
      <c r="M105" s="134" t="str">
        <f>IFERROR(IF(C105="","",IF(C105=301,'Print Variations'!$D$5,VLOOKUP(C105,IF(C105&lt;=100,'Enter Cabinet Order Here'!$E:$K,'Enter Additional Product Here'!$E:$H),IF(C105&lt;=100,7,4),FALSE))),"")</f>
        <v/>
      </c>
      <c r="N105" s="134" t="str">
        <f t="shared" si="8"/>
        <v/>
      </c>
      <c r="O105" s="33"/>
      <c r="W105" s="73" t="s">
        <v>4614</v>
      </c>
      <c r="X105" s="73" t="s">
        <v>4950</v>
      </c>
      <c r="AC105" s="50" t="str">
        <f>IF(AC104&lt;'Print Variations'!$F$5,AC104+1,IF(AC104='Print Variations'!$F$5,IF('Print Variations'!$F$7=0,IF('Print Variations'!$D$5="$","",IF(IFERROR(MATCH(301,AC$2:AC104,0),0)&gt;0,"",301)),101),IF(AC104&gt;='Print Variations'!$F$7,IF(OR('Print Variations'!$D$5="$",'Print Variations'!$D$5=0),"",IF(IFERROR(MATCH(301,AC$2:AC104,0),0)&gt;0,"",301)),AC104+1)))</f>
        <v/>
      </c>
    </row>
    <row r="106" spans="2:29" ht="15" customHeight="1">
      <c r="B106" s="17"/>
      <c r="C106" s="50" t="str">
        <f>IF(C105&lt;'Print Variations'!$F$5,C105+1,IF(C105='Print Variations'!$F$5,IF('Print Variations'!$F$7=0,IF('Print Variations'!$D$5="$","",IF(IFERROR(MATCH(301,C$13:C105,0),0)&gt;0,"",301)),101),IF(C105&gt;='Print Variations'!$F$7,IF(OR('Print Variations'!$D$5="$",'Print Variations'!$D$5=0),"",IF(IFERROR(MATCH(301,C$13:C105,0),0)&gt;0,"",301)),C105+1)))</f>
        <v/>
      </c>
      <c r="D106" s="32" t="str">
        <f>IFERROR(IF(C106="","",IF(C106=301,"Sales Tax",VLOOKUP(C106,IF(C106&lt;=100,'Enter Cabinet Order Here'!$E:$G,'Enter Additional Product Here'!$E:$G),IF(C106&lt;=100,2,3),FALSE))),"")</f>
        <v/>
      </c>
      <c r="E106" s="157" t="str">
        <f>IFERROR(IF(IF(C106=301,"Sales Tax",VLOOKUP(D106,IF(C106&lt;=100,'Print Here'!$W:$X,'Enter Additional Product Here'!$G:$M),IF(C106&lt;=100,2,3),FALSE))=0,"",IF(C106=301,"Sales Tax",VLOOKUP(D106,IF(C106&lt;=100,'Print Here'!$W:$X,'Enter Additional Product Here'!$G:$M),IF(C106&lt;=100,2,3),FALSE))),"")</f>
        <v/>
      </c>
      <c r="F106" s="157"/>
      <c r="G106" s="157"/>
      <c r="H106" s="157"/>
      <c r="I106" s="157"/>
      <c r="J106" s="157"/>
      <c r="K106" s="133" t="str">
        <f>IFERROR(IF(C106="","",IF(C106=301,"1",VLOOKUP(C106,IF(C106&lt;=100,'Enter Cabinet Order Here'!$E:$G,'Enter Additional Product Here'!$E:$G),IF(C106&lt;=100,3,2),FALSE))),"")</f>
        <v/>
      </c>
      <c r="L106" s="134" t="str">
        <f>IFERROR(IF(C106=301,"",VLOOKUP(D106,IF(C106&lt;=100,'Enter Cabinet Order Here'!$X:$Y,'Enter Additional Product Here'!$G:$H),IF(C106&lt;=100,2,2),FALSE)),"")</f>
        <v/>
      </c>
      <c r="M106" s="134" t="str">
        <f>IFERROR(IF(C106="","",IF(C106=301,'Print Variations'!$D$5,VLOOKUP(C106,IF(C106&lt;=100,'Enter Cabinet Order Here'!$E:$K,'Enter Additional Product Here'!$E:$H),IF(C106&lt;=100,7,4),FALSE))),"")</f>
        <v/>
      </c>
      <c r="N106" s="134" t="str">
        <f t="shared" si="8"/>
        <v/>
      </c>
      <c r="O106" s="33"/>
      <c r="W106" s="73" t="s">
        <v>852</v>
      </c>
      <c r="X106" s="73" t="s">
        <v>4146</v>
      </c>
      <c r="AC106" s="50" t="str">
        <f>IF(AC105&lt;'Print Variations'!$F$5,AC105+1,IF(AC105='Print Variations'!$F$5,IF('Print Variations'!$F$7=0,IF('Print Variations'!$D$5="$","",IF(IFERROR(MATCH(301,AC$2:AC105,0),0)&gt;0,"",301)),101),IF(AC105&gt;='Print Variations'!$F$7,IF(OR('Print Variations'!$D$5="$",'Print Variations'!$D$5=0),"",IF(IFERROR(MATCH(301,AC$2:AC105,0),0)&gt;0,"",301)),AC105+1)))</f>
        <v/>
      </c>
    </row>
    <row r="107" spans="2:29" ht="15" customHeight="1">
      <c r="B107" s="17"/>
      <c r="C107" s="50" t="str">
        <f>IF(C106&lt;'Print Variations'!$F$5,C106+1,IF(C106='Print Variations'!$F$5,IF('Print Variations'!$F$7=0,IF('Print Variations'!$D$5="$","",IF(IFERROR(MATCH(301,C$13:C106,0),0)&gt;0,"",301)),101),IF(C106&gt;='Print Variations'!$F$7,IF(OR('Print Variations'!$D$5="$",'Print Variations'!$D$5=0),"",IF(IFERROR(MATCH(301,C$13:C106,0),0)&gt;0,"",301)),C106+1)))</f>
        <v/>
      </c>
      <c r="D107" s="32" t="str">
        <f>IFERROR(IF(C107="","",IF(C107=301,"Sales Tax",VLOOKUP(C107,IF(C107&lt;=100,'Enter Cabinet Order Here'!$E:$G,'Enter Additional Product Here'!$E:$G),IF(C107&lt;=100,2,3),FALSE))),"")</f>
        <v/>
      </c>
      <c r="E107" s="157" t="str">
        <f>IFERROR(IF(IF(C107=301,"Sales Tax",VLOOKUP(D107,IF(C107&lt;=100,'Print Here'!$W:$X,'Enter Additional Product Here'!$G:$M),IF(C107&lt;=100,2,3),FALSE))=0,"",IF(C107=301,"Sales Tax",VLOOKUP(D107,IF(C107&lt;=100,'Print Here'!$W:$X,'Enter Additional Product Here'!$G:$M),IF(C107&lt;=100,2,3),FALSE))),"")</f>
        <v/>
      </c>
      <c r="F107" s="157"/>
      <c r="G107" s="157"/>
      <c r="H107" s="157"/>
      <c r="I107" s="157"/>
      <c r="J107" s="157"/>
      <c r="K107" s="133" t="str">
        <f>IFERROR(IF(C107="","",IF(C107=301,"1",VLOOKUP(C107,IF(C107&lt;=100,'Enter Cabinet Order Here'!$E:$G,'Enter Additional Product Here'!$E:$G),IF(C107&lt;=100,3,2),FALSE))),"")</f>
        <v/>
      </c>
      <c r="L107" s="134" t="str">
        <f>IFERROR(IF(C107=301,"",VLOOKUP(D107,IF(C107&lt;=100,'Enter Cabinet Order Here'!$X:$Y,'Enter Additional Product Here'!$G:$H),IF(C107&lt;=100,2,2),FALSE)),"")</f>
        <v/>
      </c>
      <c r="M107" s="134" t="str">
        <f>IFERROR(IF(C107="","",IF(C107=301,'Print Variations'!$D$5,VLOOKUP(C107,IF(C107&lt;=100,'Enter Cabinet Order Here'!$E:$K,'Enter Additional Product Here'!$E:$H),IF(C107&lt;=100,7,4),FALSE))),"")</f>
        <v/>
      </c>
      <c r="N107" s="134" t="str">
        <f t="shared" si="8"/>
        <v/>
      </c>
      <c r="O107" s="33"/>
      <c r="W107" s="73" t="s">
        <v>853</v>
      </c>
      <c r="X107" s="73" t="s">
        <v>6329</v>
      </c>
      <c r="AC107" s="50" t="str">
        <f>IF(AC106&lt;'Print Variations'!$F$5,AC106+1,IF(AC106='Print Variations'!$F$5,IF('Print Variations'!$F$7=0,IF('Print Variations'!$D$5="$","",IF(IFERROR(MATCH(301,AC$2:AC106,0),0)&gt;0,"",301)),101),IF(AC106&gt;='Print Variations'!$F$7,IF(OR('Print Variations'!$D$5="$",'Print Variations'!$D$5=0),"",IF(IFERROR(MATCH(301,AC$2:AC106,0),0)&gt;0,"",301)),AC106+1)))</f>
        <v/>
      </c>
    </row>
    <row r="108" spans="2:29" ht="15" customHeight="1">
      <c r="B108" s="17"/>
      <c r="C108" s="50" t="str">
        <f>IF(C107&lt;'Print Variations'!$F$5,C107+1,IF(C107='Print Variations'!$F$5,IF('Print Variations'!$F$7=0,IF('Print Variations'!$D$5="$","",IF(IFERROR(MATCH(301,C$13:C107,0),0)&gt;0,"",301)),101),IF(C107&gt;='Print Variations'!$F$7,IF(OR('Print Variations'!$D$5="$",'Print Variations'!$D$5=0),"",IF(IFERROR(MATCH(301,C$13:C107,0),0)&gt;0,"",301)),C107+1)))</f>
        <v/>
      </c>
      <c r="D108" s="32" t="str">
        <f>IFERROR(IF(C108="","",IF(C108=301,"Sales Tax",VLOOKUP(C108,IF(C108&lt;=100,'Enter Cabinet Order Here'!$E:$G,'Enter Additional Product Here'!$E:$G),IF(C108&lt;=100,2,3),FALSE))),"")</f>
        <v/>
      </c>
      <c r="E108" s="157" t="str">
        <f>IFERROR(IF(IF(C108=301,"Sales Tax",VLOOKUP(D108,IF(C108&lt;=100,'Print Here'!$W:$X,'Enter Additional Product Here'!$G:$M),IF(C108&lt;=100,2,3),FALSE))=0,"",IF(C108=301,"Sales Tax",VLOOKUP(D108,IF(C108&lt;=100,'Print Here'!$W:$X,'Enter Additional Product Here'!$G:$M),IF(C108&lt;=100,2,3),FALSE))),"")</f>
        <v/>
      </c>
      <c r="F108" s="157"/>
      <c r="G108" s="157"/>
      <c r="H108" s="157"/>
      <c r="I108" s="157"/>
      <c r="J108" s="157"/>
      <c r="K108" s="133" t="str">
        <f>IFERROR(IF(C108="","",IF(C108=301,"1",VLOOKUP(C108,IF(C108&lt;=100,'Enter Cabinet Order Here'!$E:$G,'Enter Additional Product Here'!$E:$G),IF(C108&lt;=100,3,2),FALSE))),"")</f>
        <v/>
      </c>
      <c r="L108" s="134" t="str">
        <f>IFERROR(IF(C108=301,"",VLOOKUP(D108,IF(C108&lt;=100,'Enter Cabinet Order Here'!$X:$Y,'Enter Additional Product Here'!$G:$H),IF(C108&lt;=100,2,2),FALSE)),"")</f>
        <v/>
      </c>
      <c r="M108" s="134" t="str">
        <f>IFERROR(IF(C108="","",IF(C108=301,'Print Variations'!$D$5,VLOOKUP(C108,IF(C108&lt;=100,'Enter Cabinet Order Here'!$E:$K,'Enter Additional Product Here'!$E:$H),IF(C108&lt;=100,7,4),FALSE))),"")</f>
        <v/>
      </c>
      <c r="N108" s="134" t="str">
        <f t="shared" si="8"/>
        <v/>
      </c>
      <c r="O108" s="33"/>
      <c r="W108" s="73" t="s">
        <v>854</v>
      </c>
      <c r="X108" s="73" t="s">
        <v>2662</v>
      </c>
      <c r="AC108" s="50" t="str">
        <f>IF(AC107&lt;'Print Variations'!$F$5,AC107+1,IF(AC107='Print Variations'!$F$5,IF('Print Variations'!$F$7=0,IF('Print Variations'!$D$5="$","",IF(IFERROR(MATCH(301,AC$2:AC107,0),0)&gt;0,"",301)),101),IF(AC107&gt;='Print Variations'!$F$7,IF(OR('Print Variations'!$D$5="$",'Print Variations'!$D$5=0),"",IF(IFERROR(MATCH(301,AC$2:AC107,0),0)&gt;0,"",301)),AC107+1)))</f>
        <v/>
      </c>
    </row>
    <row r="109" spans="2:29" ht="15" customHeight="1">
      <c r="B109" s="17"/>
      <c r="C109" s="50" t="str">
        <f>IF(C108&lt;'Print Variations'!$F$5,C108+1,IF(C108='Print Variations'!$F$5,IF('Print Variations'!$F$7=0,IF('Print Variations'!$D$5="$","",IF(IFERROR(MATCH(301,C$13:C108,0),0)&gt;0,"",301)),101),IF(C108&gt;='Print Variations'!$F$7,IF(OR('Print Variations'!$D$5="$",'Print Variations'!$D$5=0),"",IF(IFERROR(MATCH(301,C$13:C108,0),0)&gt;0,"",301)),C108+1)))</f>
        <v/>
      </c>
      <c r="D109" s="32" t="str">
        <f>IFERROR(IF(C109="","",IF(C109=301,"Sales Tax",VLOOKUP(C109,IF(C109&lt;=100,'Enter Cabinet Order Here'!$E:$G,'Enter Additional Product Here'!$E:$G),IF(C109&lt;=100,2,3),FALSE))),"")</f>
        <v/>
      </c>
      <c r="E109" s="157" t="str">
        <f>IFERROR(IF(IF(C109=301,"Sales Tax",VLOOKUP(D109,IF(C109&lt;=100,'Print Here'!$W:$X,'Enter Additional Product Here'!$G:$M),IF(C109&lt;=100,2,3),FALSE))=0,"",IF(C109=301,"Sales Tax",VLOOKUP(D109,IF(C109&lt;=100,'Print Here'!$W:$X,'Enter Additional Product Here'!$G:$M),IF(C109&lt;=100,2,3),FALSE))),"")</f>
        <v/>
      </c>
      <c r="F109" s="157"/>
      <c r="G109" s="157"/>
      <c r="H109" s="157"/>
      <c r="I109" s="157"/>
      <c r="J109" s="157"/>
      <c r="K109" s="133" t="str">
        <f>IFERROR(IF(C109="","",IF(C109=301,"1",VLOOKUP(C109,IF(C109&lt;=100,'Enter Cabinet Order Here'!$E:$G,'Enter Additional Product Here'!$E:$G),IF(C109&lt;=100,3,2),FALSE))),"")</f>
        <v/>
      </c>
      <c r="L109" s="134" t="str">
        <f>IFERROR(IF(C109=301,"",VLOOKUP(D109,IF(C109&lt;=100,'Enter Cabinet Order Here'!$X:$Y,'Enter Additional Product Here'!$G:$H),IF(C109&lt;=100,2,2),FALSE)),"")</f>
        <v/>
      </c>
      <c r="M109" s="134" t="str">
        <f>IFERROR(IF(C109="","",IF(C109=301,'Print Variations'!$D$5,VLOOKUP(C109,IF(C109&lt;=100,'Enter Cabinet Order Here'!$E:$K,'Enter Additional Product Here'!$E:$H),IF(C109&lt;=100,7,4),FALSE))),"")</f>
        <v/>
      </c>
      <c r="N109" s="134" t="str">
        <f t="shared" si="8"/>
        <v/>
      </c>
      <c r="O109" s="33"/>
      <c r="W109" s="73" t="s">
        <v>7484</v>
      </c>
      <c r="X109" s="73" t="s">
        <v>7926</v>
      </c>
      <c r="AC109" s="50" t="str">
        <f>IF(AC108&lt;'Print Variations'!$F$5,AC108+1,IF(AC108='Print Variations'!$F$5,IF('Print Variations'!$F$7=0,IF('Print Variations'!$D$5="$","",IF(IFERROR(MATCH(301,AC$2:AC108,0),0)&gt;0,"",301)),101),IF(AC108&gt;='Print Variations'!$F$7,IF(OR('Print Variations'!$D$5="$",'Print Variations'!$D$5=0),"",IF(IFERROR(MATCH(301,AC$2:AC108,0),0)&gt;0,"",301)),AC108+1)))</f>
        <v/>
      </c>
    </row>
    <row r="110" spans="2:29" ht="15" customHeight="1">
      <c r="B110" s="17"/>
      <c r="C110" s="50" t="str">
        <f>IF(C109&lt;'Print Variations'!$F$5,C109+1,IF(C109='Print Variations'!$F$5,IF('Print Variations'!$F$7=0,IF('Print Variations'!$D$5="$","",IF(IFERROR(MATCH(301,C$13:C109,0),0)&gt;0,"",301)),101),IF(C109&gt;='Print Variations'!$F$7,IF(OR('Print Variations'!$D$5="$",'Print Variations'!$D$5=0),"",IF(IFERROR(MATCH(301,C$13:C109,0),0)&gt;0,"",301)),C109+1)))</f>
        <v/>
      </c>
      <c r="D110" s="32" t="str">
        <f>IFERROR(IF(C110="","",IF(C110=301,"Sales Tax",VLOOKUP(C110,IF(C110&lt;=100,'Enter Cabinet Order Here'!$E:$G,'Enter Additional Product Here'!$E:$G),IF(C110&lt;=100,2,3),FALSE))),"")</f>
        <v/>
      </c>
      <c r="E110" s="157" t="str">
        <f>IFERROR(IF(IF(C110=301,"Sales Tax",VLOOKUP(D110,IF(C110&lt;=100,'Print Here'!$W:$X,'Enter Additional Product Here'!$G:$M),IF(C110&lt;=100,2,3),FALSE))=0,"",IF(C110=301,"Sales Tax",VLOOKUP(D110,IF(C110&lt;=100,'Print Here'!$W:$X,'Enter Additional Product Here'!$G:$M),IF(C110&lt;=100,2,3),FALSE))),"")</f>
        <v/>
      </c>
      <c r="F110" s="157"/>
      <c r="G110" s="157"/>
      <c r="H110" s="157"/>
      <c r="I110" s="157"/>
      <c r="J110" s="157"/>
      <c r="K110" s="133" t="str">
        <f>IFERROR(IF(C110="","",IF(C110=301,"1",VLOOKUP(C110,IF(C110&lt;=100,'Enter Cabinet Order Here'!$E:$G,'Enter Additional Product Here'!$E:$G),IF(C110&lt;=100,3,2),FALSE))),"")</f>
        <v/>
      </c>
      <c r="L110" s="134" t="str">
        <f>IFERROR(IF(C110=301,"",VLOOKUP(D110,IF(C110&lt;=100,'Enter Cabinet Order Here'!$X:$Y,'Enter Additional Product Here'!$G:$H),IF(C110&lt;=100,2,2),FALSE)),"")</f>
        <v/>
      </c>
      <c r="M110" s="134" t="str">
        <f>IFERROR(IF(C110="","",IF(C110=301,'Print Variations'!$D$5,VLOOKUP(C110,IF(C110&lt;=100,'Enter Cabinet Order Here'!$E:$K,'Enter Additional Product Here'!$E:$H),IF(C110&lt;=100,7,4),FALSE))),"")</f>
        <v/>
      </c>
      <c r="N110" s="134" t="str">
        <f t="shared" si="8"/>
        <v/>
      </c>
      <c r="O110" s="33"/>
      <c r="W110" s="73" t="s">
        <v>5728</v>
      </c>
      <c r="X110" s="73" t="s">
        <v>5972</v>
      </c>
      <c r="AC110" s="50" t="str">
        <f>IF(AC109&lt;'Print Variations'!$F$5,AC109+1,IF(AC109='Print Variations'!$F$5,IF('Print Variations'!$F$7=0,IF('Print Variations'!$D$5="$","",IF(IFERROR(MATCH(301,AC$2:AC109,0),0)&gt;0,"",301)),101),IF(AC109&gt;='Print Variations'!$F$7,IF(OR('Print Variations'!$D$5="$",'Print Variations'!$D$5=0),"",IF(IFERROR(MATCH(301,AC$2:AC109,0),0)&gt;0,"",301)),AC109+1)))</f>
        <v/>
      </c>
    </row>
    <row r="111" spans="2:29" ht="15" customHeight="1">
      <c r="B111" s="17"/>
      <c r="C111" s="50" t="str">
        <f>IF(C110&lt;'Print Variations'!$F$5,C110+1,IF(C110='Print Variations'!$F$5,IF('Print Variations'!$F$7=0,IF('Print Variations'!$D$5="$","",IF(IFERROR(MATCH(301,C$13:C110,0),0)&gt;0,"",301)),101),IF(C110&gt;='Print Variations'!$F$7,IF(OR('Print Variations'!$D$5="$",'Print Variations'!$D$5=0),"",IF(IFERROR(MATCH(301,C$13:C110,0),0)&gt;0,"",301)),C110+1)))</f>
        <v/>
      </c>
      <c r="D111" s="32" t="str">
        <f>IFERROR(IF(C111="","",IF(C111=301,"Sales Tax",VLOOKUP(C111,IF(C111&lt;=100,'Enter Cabinet Order Here'!$E:$G,'Enter Additional Product Here'!$E:$G),IF(C111&lt;=100,2,3),FALSE))),"")</f>
        <v/>
      </c>
      <c r="E111" s="157" t="str">
        <f>IFERROR(IF(IF(C111=301,"Sales Tax",VLOOKUP(D111,IF(C111&lt;=100,'Print Here'!$W:$X,'Enter Additional Product Here'!$G:$M),IF(C111&lt;=100,2,3),FALSE))=0,"",IF(C111=301,"Sales Tax",VLOOKUP(D111,IF(C111&lt;=100,'Print Here'!$W:$X,'Enter Additional Product Here'!$G:$M),IF(C111&lt;=100,2,3),FALSE))),"")</f>
        <v/>
      </c>
      <c r="F111" s="157"/>
      <c r="G111" s="157"/>
      <c r="H111" s="157"/>
      <c r="I111" s="157"/>
      <c r="J111" s="157"/>
      <c r="K111" s="133" t="str">
        <f>IFERROR(IF(C111="","",IF(C111=301,"1",VLOOKUP(C111,IF(C111&lt;=100,'Enter Cabinet Order Here'!$E:$G,'Enter Additional Product Here'!$E:$G),IF(C111&lt;=100,3,2),FALSE))),"")</f>
        <v/>
      </c>
      <c r="L111" s="134" t="str">
        <f>IFERROR(IF(C111=301,"",VLOOKUP(D111,IF(C111&lt;=100,'Enter Cabinet Order Here'!$X:$Y,'Enter Additional Product Here'!$G:$H),IF(C111&lt;=100,2,2),FALSE)),"")</f>
        <v/>
      </c>
      <c r="M111" s="134" t="str">
        <f>IFERROR(IF(C111="","",IF(C111=301,'Print Variations'!$D$5,VLOOKUP(C111,IF(C111&lt;=100,'Enter Cabinet Order Here'!$E:$K,'Enter Additional Product Here'!$E:$H),IF(C111&lt;=100,7,4),FALSE))),"")</f>
        <v/>
      </c>
      <c r="N111" s="134" t="str">
        <f t="shared" si="8"/>
        <v/>
      </c>
      <c r="O111" s="33"/>
      <c r="W111" s="73" t="s">
        <v>7483</v>
      </c>
      <c r="X111" s="73" t="s">
        <v>7927</v>
      </c>
      <c r="AC111" s="50" t="str">
        <f>IF(AC110&lt;'Print Variations'!$F$5,AC110+1,IF(AC110='Print Variations'!$F$5,IF('Print Variations'!$F$7=0,IF('Print Variations'!$D$5="$","",IF(IFERROR(MATCH(301,AC$2:AC110,0),0)&gt;0,"",301)),101),IF(AC110&gt;='Print Variations'!$F$7,IF(OR('Print Variations'!$D$5="$",'Print Variations'!$D$5=0),"",IF(IFERROR(MATCH(301,AC$2:AC110,0),0)&gt;0,"",301)),AC110+1)))</f>
        <v/>
      </c>
    </row>
    <row r="112" spans="2:29" ht="15" customHeight="1">
      <c r="B112" s="17"/>
      <c r="C112" s="50" t="str">
        <f>IF(C111&lt;'Print Variations'!$F$5,C111+1,IF(C111='Print Variations'!$F$5,IF('Print Variations'!$F$7=0,IF('Print Variations'!$D$5="$","",IF(IFERROR(MATCH(301,C$13:C111,0),0)&gt;0,"",301)),101),IF(C111&gt;='Print Variations'!$F$7,IF(OR('Print Variations'!$D$5="$",'Print Variations'!$D$5=0),"",IF(IFERROR(MATCH(301,C$13:C111,0),0)&gt;0,"",301)),C111+1)))</f>
        <v/>
      </c>
      <c r="D112" s="32" t="str">
        <f>IFERROR(IF(C112="","",IF(C112=301,"Sales Tax",VLOOKUP(C112,IF(C112&lt;=100,'Enter Cabinet Order Here'!$E:$G,'Enter Additional Product Here'!$E:$G),IF(C112&lt;=100,2,3),FALSE))),"")</f>
        <v/>
      </c>
      <c r="E112" s="157" t="str">
        <f>IFERROR(IF(IF(C112=301,"Sales Tax",VLOOKUP(D112,IF(C112&lt;=100,'Print Here'!$W:$X,'Enter Additional Product Here'!$G:$M),IF(C112&lt;=100,2,3),FALSE))=0,"",IF(C112=301,"Sales Tax",VLOOKUP(D112,IF(C112&lt;=100,'Print Here'!$W:$X,'Enter Additional Product Here'!$G:$M),IF(C112&lt;=100,2,3),FALSE))),"")</f>
        <v/>
      </c>
      <c r="F112" s="157"/>
      <c r="G112" s="157"/>
      <c r="H112" s="157"/>
      <c r="I112" s="157"/>
      <c r="J112" s="157"/>
      <c r="K112" s="133" t="str">
        <f>IFERROR(IF(C112="","",IF(C112=301,"1",VLOOKUP(C112,IF(C112&lt;=100,'Enter Cabinet Order Here'!$E:$G,'Enter Additional Product Here'!$E:$G),IF(C112&lt;=100,3,2),FALSE))),"")</f>
        <v/>
      </c>
      <c r="L112" s="134" t="str">
        <f>IFERROR(IF(C112=301,"",VLOOKUP(D112,IF(C112&lt;=100,'Enter Cabinet Order Here'!$X:$Y,'Enter Additional Product Here'!$G:$H),IF(C112&lt;=100,2,2),FALSE)),"")</f>
        <v/>
      </c>
      <c r="M112" s="134" t="str">
        <f>IFERROR(IF(C112="","",IF(C112=301,'Print Variations'!$D$5,VLOOKUP(C112,IF(C112&lt;=100,'Enter Cabinet Order Here'!$E:$K,'Enter Additional Product Here'!$E:$H),IF(C112&lt;=100,7,4),FALSE))),"")</f>
        <v/>
      </c>
      <c r="N112" s="134" t="str">
        <f t="shared" si="8"/>
        <v/>
      </c>
      <c r="O112" s="33"/>
      <c r="W112" s="73" t="s">
        <v>4615</v>
      </c>
      <c r="X112" s="73" t="s">
        <v>4952</v>
      </c>
      <c r="AC112" s="50" t="str">
        <f>IF(AC111&lt;'Print Variations'!$F$5,AC111+1,IF(AC111='Print Variations'!$F$5,IF('Print Variations'!$F$7=0,IF('Print Variations'!$D$5="$","",IF(IFERROR(MATCH(301,AC$2:AC111,0),0)&gt;0,"",301)),101),IF(AC111&gt;='Print Variations'!$F$7,IF(OR('Print Variations'!$D$5="$",'Print Variations'!$D$5=0),"",IF(IFERROR(MATCH(301,AC$2:AC111,0),0)&gt;0,"",301)),AC111+1)))</f>
        <v/>
      </c>
    </row>
    <row r="113" spans="2:29" ht="15.75">
      <c r="B113" s="17"/>
      <c r="C113" s="50" t="str">
        <f>IF(C112&lt;'Print Variations'!$F$5,C112+1,IF(C112='Print Variations'!$F$5,IF('Print Variations'!$F$7=0,IF('Print Variations'!$D$5="$","",IF(IFERROR(MATCH(301,C$13:C112,0),0)&gt;0,"",301)),101),IF(C112&gt;='Print Variations'!$F$7,IF(OR('Print Variations'!$D$5="$",'Print Variations'!$D$5=0),"",IF(IFERROR(MATCH(301,C$13:C112,0),0)&gt;0,"",301)),C112+1)))</f>
        <v/>
      </c>
      <c r="D113" s="32" t="str">
        <f>IFERROR(IF(C113="","",IF(C113=301,"Sales Tax",VLOOKUP(C113,IF(C113&lt;=100,'Enter Cabinet Order Here'!$E:$G,'Enter Additional Product Here'!$E:$G),IF(C113&lt;=100,2,3),FALSE))),"")</f>
        <v/>
      </c>
      <c r="E113" s="157" t="str">
        <f>IFERROR(IF(IF(C113=301,"Sales Tax",VLOOKUP(D113,IF(C113&lt;=100,'Print Here'!$W:$X,'Enter Additional Product Here'!$G:$M),IF(C113&lt;=100,2,3),FALSE))=0,"",IF(C113=301,"Sales Tax",VLOOKUP(D113,IF(C113&lt;=100,'Print Here'!$W:$X,'Enter Additional Product Here'!$G:$M),IF(C113&lt;=100,2,3),FALSE))),"")</f>
        <v/>
      </c>
      <c r="F113" s="157"/>
      <c r="G113" s="157"/>
      <c r="H113" s="157"/>
      <c r="I113" s="157"/>
      <c r="J113" s="157"/>
      <c r="K113" s="133" t="str">
        <f>IFERROR(IF(C113="","",IF(C113=301,"1",VLOOKUP(C113,IF(C113&lt;=100,'Enter Cabinet Order Here'!$E:$G,'Enter Additional Product Here'!$E:$G),IF(C113&lt;=100,3,2),FALSE))),"")</f>
        <v/>
      </c>
      <c r="L113" s="134" t="str">
        <f>IFERROR(IF(C113=301,"",VLOOKUP(D113,IF(C113&lt;=100,'Enter Cabinet Order Here'!$X:$Y,'Enter Additional Product Here'!$G:$H),IF(C113&lt;=100,2,2),FALSE)),"")</f>
        <v/>
      </c>
      <c r="M113" s="134" t="str">
        <f>IFERROR(IF(C113="","",IF(C113=301,'Print Variations'!$D$5,VLOOKUP(C113,IF(C113&lt;=100,'Enter Cabinet Order Here'!$E:$K,'Enter Additional Product Here'!$E:$H),IF(C113&lt;=100,7,4),FALSE))),"")</f>
        <v/>
      </c>
      <c r="N113" s="134" t="str">
        <f t="shared" si="8"/>
        <v/>
      </c>
      <c r="O113" s="33"/>
      <c r="W113" s="73" t="s">
        <v>7482</v>
      </c>
      <c r="X113" s="73" t="s">
        <v>7928</v>
      </c>
      <c r="AC113" s="50" t="str">
        <f>IF(AC112&lt;'Print Variations'!$F$5,AC112+1,IF(AC112='Print Variations'!$F$5,IF('Print Variations'!$F$7=0,IF('Print Variations'!$D$5="$","",IF(IFERROR(MATCH(301,AC$2:AC112,0),0)&gt;0,"",301)),101),IF(AC112&gt;='Print Variations'!$F$7,IF(OR('Print Variations'!$D$5="$",'Print Variations'!$D$5=0),"",IF(IFERROR(MATCH(301,AC$2:AC112,0),0)&gt;0,"",301)),AC112+1)))</f>
        <v/>
      </c>
    </row>
    <row r="114" spans="2:29" ht="15.75">
      <c r="B114" s="17"/>
      <c r="C114" s="50" t="str">
        <f>IF(C113&lt;'Print Variations'!$F$5,C113+1,IF(C113='Print Variations'!$F$5,IF('Print Variations'!$F$7=0,IF('Print Variations'!$D$5="$","",IF(IFERROR(MATCH(301,C$13:C113,0),0)&gt;0,"",301)),101),IF(C113&gt;='Print Variations'!$F$7,IF(OR('Print Variations'!$D$5="$",'Print Variations'!$D$5=0),"",IF(IFERROR(MATCH(301,C$13:C113,0),0)&gt;0,"",301)),C113+1)))</f>
        <v/>
      </c>
      <c r="D114" s="32" t="str">
        <f>IFERROR(IF(C114="","",IF(C114=301,"Sales Tax",VLOOKUP(C114,IF(C114&lt;=100,'Enter Cabinet Order Here'!$E:$G,'Enter Additional Product Here'!$E:$G),IF(C114&lt;=100,2,3),FALSE))),"")</f>
        <v/>
      </c>
      <c r="E114" s="157" t="str">
        <f>IFERROR(IF(IF(C114=301,"Sales Tax",VLOOKUP(D114,IF(C114&lt;=100,'Print Here'!$W:$X,'Enter Additional Product Here'!$G:$M),IF(C114&lt;=100,2,3),FALSE))=0,"",IF(C114=301,"Sales Tax",VLOOKUP(D114,IF(C114&lt;=100,'Print Here'!$W:$X,'Enter Additional Product Here'!$G:$M),IF(C114&lt;=100,2,3),FALSE))),"")</f>
        <v/>
      </c>
      <c r="F114" s="157"/>
      <c r="G114" s="157"/>
      <c r="H114" s="157"/>
      <c r="I114" s="157"/>
      <c r="J114" s="157"/>
      <c r="K114" s="133" t="str">
        <f>IFERROR(IF(C114="","",IF(C114=301,"1",VLOOKUP(C114,IF(C114&lt;=100,'Enter Cabinet Order Here'!$E:$G,'Enter Additional Product Here'!$E:$G),IF(C114&lt;=100,3,2),FALSE))),"")</f>
        <v/>
      </c>
      <c r="L114" s="134" t="str">
        <f>IFERROR(IF(C114=301,"",VLOOKUP(D114,IF(C114&lt;=100,'Enter Cabinet Order Here'!$X:$Y,'Enter Additional Product Here'!$G:$H),IF(C114&lt;=100,2,2),FALSE)),"")</f>
        <v/>
      </c>
      <c r="M114" s="134" t="str">
        <f>IFERROR(IF(C114="","",IF(C114=301,'Print Variations'!$D$5,VLOOKUP(C114,IF(C114&lt;=100,'Enter Cabinet Order Here'!$E:$K,'Enter Additional Product Here'!$E:$H),IF(C114&lt;=100,7,4),FALSE))),"")</f>
        <v/>
      </c>
      <c r="N114" s="134" t="str">
        <f t="shared" si="8"/>
        <v/>
      </c>
      <c r="O114" s="33"/>
      <c r="W114" s="73" t="s">
        <v>6183</v>
      </c>
      <c r="X114" s="73" t="s">
        <v>6330</v>
      </c>
      <c r="AC114" s="50" t="str">
        <f>IF(AC113&lt;'Print Variations'!$F$5,AC113+1,IF(AC113='Print Variations'!$F$5,IF('Print Variations'!$F$7=0,IF('Print Variations'!$D$5="$","",IF(IFERROR(MATCH(301,AC$2:AC113,0),0)&gt;0,"",301)),101),IF(AC113&gt;='Print Variations'!$F$7,IF(OR('Print Variations'!$D$5="$",'Print Variations'!$D$5=0),"",IF(IFERROR(MATCH(301,AC$2:AC113,0),0)&gt;0,"",301)),AC113+1)))</f>
        <v/>
      </c>
    </row>
    <row r="115" spans="2:29" ht="15.75">
      <c r="B115" s="33"/>
      <c r="C115" s="50" t="str">
        <f>IF(C114&lt;'Print Variations'!$F$5,C114+1,IF(C114='Print Variations'!$F$5,IF('Print Variations'!$F$7=0,IF('Print Variations'!$D$5="$","",IF(IFERROR(MATCH(301,C$13:C114,0),0)&gt;0,"",301)),101),IF(C114&gt;='Print Variations'!$F$7,IF(OR('Print Variations'!$D$5="$",'Print Variations'!$D$5=0),"",IF(IFERROR(MATCH(301,C$13:C114,0),0)&gt;0,"",301)),C114+1)))</f>
        <v/>
      </c>
      <c r="D115" s="32" t="str">
        <f>IFERROR(IF(C115="","",IF(C115=301,"Sales Tax",VLOOKUP(C115,IF(C115&lt;=100,'Enter Cabinet Order Here'!$E:$G,'Enter Additional Product Here'!$E:$G),IF(C115&lt;=100,2,3),FALSE))),"")</f>
        <v/>
      </c>
      <c r="E115" s="157" t="str">
        <f>IFERROR(IF(IF(C115=301,"Sales Tax",VLOOKUP(D115,IF(C115&lt;=100,'Print Here'!$W:$X,'Enter Additional Product Here'!$G:$M),IF(C115&lt;=100,2,3),FALSE))=0,"",IF(C115=301,"Sales Tax",VLOOKUP(D115,IF(C115&lt;=100,'Print Here'!$W:$X,'Enter Additional Product Here'!$G:$M),IF(C115&lt;=100,2,3),FALSE))),"")</f>
        <v/>
      </c>
      <c r="F115" s="157"/>
      <c r="G115" s="157"/>
      <c r="H115" s="157"/>
      <c r="I115" s="157"/>
      <c r="J115" s="157"/>
      <c r="K115" s="133" t="str">
        <f>IFERROR(IF(C115="","",IF(C115=301,"1",VLOOKUP(C115,IF(C115&lt;=100,'Enter Cabinet Order Here'!$E:$G,'Enter Additional Product Here'!$E:$G),IF(C115&lt;=100,3,2),FALSE))),"")</f>
        <v/>
      </c>
      <c r="L115" s="134" t="str">
        <f>IFERROR(IF(C115=301,"",VLOOKUP(D115,IF(C115&lt;=100,'Enter Cabinet Order Here'!$X:$Y,'Enter Additional Product Here'!$G:$H),IF(C115&lt;=100,2,2),FALSE)),"")</f>
        <v/>
      </c>
      <c r="M115" s="134" t="str">
        <f>IFERROR(IF(C115="","",IF(C115=301,'Print Variations'!$D$5,VLOOKUP(C115,IF(C115&lt;=100,'Enter Cabinet Order Here'!$E:$K,'Enter Additional Product Here'!$E:$H),IF(C115&lt;=100,7,4),FALSE))),"")</f>
        <v/>
      </c>
      <c r="N115" s="134" t="str">
        <f t="shared" si="8"/>
        <v/>
      </c>
      <c r="O115" s="33"/>
      <c r="W115" s="73" t="s">
        <v>856</v>
      </c>
      <c r="X115" s="73" t="s">
        <v>4147</v>
      </c>
      <c r="AC115" s="50" t="str">
        <f>IF(AC114&lt;'Print Variations'!$F$5,AC114+1,IF(AC114='Print Variations'!$F$5,IF('Print Variations'!$F$7=0,IF('Print Variations'!$D$5="$","",IF(IFERROR(MATCH(301,AC$2:AC114,0),0)&gt;0,"",301)),101),IF(AC114&gt;='Print Variations'!$F$7,IF(OR('Print Variations'!$D$5="$",'Print Variations'!$D$5=0),"",IF(IFERROR(MATCH(301,AC$2:AC114,0),0)&gt;0,"",301)),AC114+1)))</f>
        <v/>
      </c>
    </row>
    <row r="116" spans="2:29" ht="15.75">
      <c r="B116" s="33"/>
      <c r="C116" s="50" t="str">
        <f>IF(C115&lt;'Print Variations'!$F$5,C115+1,IF(C115='Print Variations'!$F$5,IF('Print Variations'!$F$7=0,IF('Print Variations'!$D$5="$","",IF(IFERROR(MATCH(301,C$13:C115,0),0)&gt;0,"",301)),101),IF(C115&gt;='Print Variations'!$F$7,IF(OR('Print Variations'!$D$5="$",'Print Variations'!$D$5=0),"",IF(IFERROR(MATCH(301,C$13:C115,0),0)&gt;0,"",301)),C115+1)))</f>
        <v/>
      </c>
      <c r="D116" s="32" t="str">
        <f>IFERROR(IF(C116="","",IF(C116=301,"Sales Tax",VLOOKUP(C116,IF(C116&lt;=100,'Enter Cabinet Order Here'!$E:$G,'Enter Additional Product Here'!$E:$G),IF(C116&lt;=100,2,3),FALSE))),"")</f>
        <v/>
      </c>
      <c r="E116" s="157" t="str">
        <f>IFERROR(IF(IF(C116=301,"Sales Tax",VLOOKUP(D116,IF(C116&lt;=100,'Print Here'!$W:$X,'Enter Additional Product Here'!$G:$M),IF(C116&lt;=100,2,3),FALSE))=0,"",IF(C116=301,"Sales Tax",VLOOKUP(D116,IF(C116&lt;=100,'Print Here'!$W:$X,'Enter Additional Product Here'!$G:$M),IF(C116&lt;=100,2,3),FALSE))),"")</f>
        <v/>
      </c>
      <c r="F116" s="157"/>
      <c r="G116" s="157"/>
      <c r="H116" s="157"/>
      <c r="I116" s="157"/>
      <c r="J116" s="157"/>
      <c r="K116" s="133" t="str">
        <f>IFERROR(IF(C116="","",IF(C116=301,"1",VLOOKUP(C116,IF(C116&lt;=100,'Enter Cabinet Order Here'!$E:$G,'Enter Additional Product Here'!$E:$G),IF(C116&lt;=100,3,2),FALSE))),"")</f>
        <v/>
      </c>
      <c r="L116" s="134" t="str">
        <f>IFERROR(IF(C116=301,"",VLOOKUP(D116,IF(C116&lt;=100,'Enter Cabinet Order Here'!$X:$Y,'Enter Additional Product Here'!$G:$H),IF(C116&lt;=100,2,2),FALSE)),"")</f>
        <v/>
      </c>
      <c r="M116" s="134" t="str">
        <f>IFERROR(IF(C116="","",IF(C116=301,'Print Variations'!$D$5,VLOOKUP(C116,IF(C116&lt;=100,'Enter Cabinet Order Here'!$E:$K,'Enter Additional Product Here'!$E:$H),IF(C116&lt;=100,7,4),FALSE))),"")</f>
        <v/>
      </c>
      <c r="N116" s="134" t="str">
        <f t="shared" si="8"/>
        <v/>
      </c>
      <c r="O116" s="33"/>
      <c r="W116" s="73" t="s">
        <v>389</v>
      </c>
      <c r="X116" s="73" t="s">
        <v>3056</v>
      </c>
      <c r="AC116" s="50" t="str">
        <f>IF(AC115&lt;'Print Variations'!$F$5,AC115+1,IF(AC115='Print Variations'!$F$5,IF('Print Variations'!$F$7=0,IF('Print Variations'!$D$5="$","",IF(IFERROR(MATCH(301,AC$2:AC115,0),0)&gt;0,"",301)),101),IF(AC115&gt;='Print Variations'!$F$7,IF(OR('Print Variations'!$D$5="$",'Print Variations'!$D$5=0),"",IF(IFERROR(MATCH(301,AC$2:AC115,0),0)&gt;0,"",301)),AC115+1)))</f>
        <v/>
      </c>
    </row>
    <row r="117" spans="2:29" ht="15.75">
      <c r="B117" s="33"/>
      <c r="C117" s="50" t="str">
        <f>IF(C116&lt;'Print Variations'!$F$5,C116+1,IF(C116='Print Variations'!$F$5,IF('Print Variations'!$F$7=0,IF('Print Variations'!$D$5="$","",IF(IFERROR(MATCH(301,C$13:C116,0),0)&gt;0,"",301)),101),IF(C116&gt;='Print Variations'!$F$7,IF(OR('Print Variations'!$D$5="$",'Print Variations'!$D$5=0),"",IF(IFERROR(MATCH(301,C$13:C116,0),0)&gt;0,"",301)),C116+1)))</f>
        <v/>
      </c>
      <c r="D117" s="32" t="str">
        <f>IFERROR(IF(C117="","",IF(C117=301,"Sales Tax",VLOOKUP(C117,IF(C117&lt;=100,'Enter Cabinet Order Here'!$E:$G,'Enter Additional Product Here'!$E:$G),IF(C117&lt;=100,2,3),FALSE))),"")</f>
        <v/>
      </c>
      <c r="E117" s="157" t="str">
        <f>IFERROR(IF(IF(C117=301,"Sales Tax",VLOOKUP(D117,IF(C117&lt;=100,'Print Here'!$W:$X,'Enter Additional Product Here'!$G:$M),IF(C117&lt;=100,2,3),FALSE))=0,"",IF(C117=301,"Sales Tax",VLOOKUP(D117,IF(C117&lt;=100,'Print Here'!$W:$X,'Enter Additional Product Here'!$G:$M),IF(C117&lt;=100,2,3),FALSE))),"")</f>
        <v/>
      </c>
      <c r="F117" s="157"/>
      <c r="G117" s="157"/>
      <c r="H117" s="157"/>
      <c r="I117" s="157"/>
      <c r="J117" s="157"/>
      <c r="K117" s="133" t="str">
        <f>IFERROR(IF(C117="","",IF(C117=301,"1",VLOOKUP(C117,IF(C117&lt;=100,'Enter Cabinet Order Here'!$E:$G,'Enter Additional Product Here'!$E:$G),IF(C117&lt;=100,3,2),FALSE))),"")</f>
        <v/>
      </c>
      <c r="L117" s="134" t="str">
        <f>IFERROR(IF(C117=301,"",VLOOKUP(D117,IF(C117&lt;=100,'Enter Cabinet Order Here'!$X:$Y,'Enter Additional Product Here'!$G:$H),IF(C117&lt;=100,2,2),FALSE)),"")</f>
        <v/>
      </c>
      <c r="M117" s="134" t="str">
        <f>IFERROR(IF(C117="","",IF(C117=301,'Print Variations'!$D$5,VLOOKUP(C117,IF(C117&lt;=100,'Enter Cabinet Order Here'!$E:$K,'Enter Additional Product Here'!$E:$H),IF(C117&lt;=100,7,4),FALSE))),"")</f>
        <v/>
      </c>
      <c r="N117" s="134" t="str">
        <f t="shared" si="8"/>
        <v/>
      </c>
      <c r="O117" s="33"/>
      <c r="W117" s="73" t="s">
        <v>390</v>
      </c>
      <c r="X117" s="73" t="s">
        <v>2514</v>
      </c>
      <c r="AC117" s="50" t="str">
        <f>IF(AC116&lt;'Print Variations'!$F$5,AC116+1,IF(AC116='Print Variations'!$F$5,IF('Print Variations'!$F$7=0,IF('Print Variations'!$D$5="$","",IF(IFERROR(MATCH(301,AC$2:AC116,0),0)&gt;0,"",301)),101),IF(AC116&gt;='Print Variations'!$F$7,IF(OR('Print Variations'!$D$5="$",'Print Variations'!$D$5=0),"",IF(IFERROR(MATCH(301,AC$2:AC116,0),0)&gt;0,"",301)),AC116+1)))</f>
        <v/>
      </c>
    </row>
    <row r="118" spans="2:29" ht="15.75">
      <c r="B118" s="33"/>
      <c r="C118" s="50" t="str">
        <f>IF(C117&lt;'Print Variations'!$F$5,C117+1,IF(C117='Print Variations'!$F$5,IF('Print Variations'!$F$7=0,IF('Print Variations'!$D$5="$","",IF(IFERROR(MATCH(301,C$13:C117,0),0)&gt;0,"",301)),101),IF(C117&gt;='Print Variations'!$F$7,IF(OR('Print Variations'!$D$5="$",'Print Variations'!$D$5=0),"",IF(IFERROR(MATCH(301,C$13:C117,0),0)&gt;0,"",301)),C117+1)))</f>
        <v/>
      </c>
      <c r="D118" s="32" t="str">
        <f>IFERROR(IF(C118="","",IF(C118=301,"Sales Tax",VLOOKUP(C118,IF(C118&lt;=100,'Enter Cabinet Order Here'!$E:$G,'Enter Additional Product Here'!$E:$G),IF(C118&lt;=100,2,3),FALSE))),"")</f>
        <v/>
      </c>
      <c r="E118" s="157" t="str">
        <f>IFERROR(IF(IF(C118=301,"Sales Tax",VLOOKUP(D118,IF(C118&lt;=100,'Print Here'!$W:$X,'Enter Additional Product Here'!$G:$M),IF(C118&lt;=100,2,3),FALSE))=0,"",IF(C118=301,"Sales Tax",VLOOKUP(D118,IF(C118&lt;=100,'Print Here'!$W:$X,'Enter Additional Product Here'!$G:$M),IF(C118&lt;=100,2,3),FALSE))),"")</f>
        <v/>
      </c>
      <c r="F118" s="157"/>
      <c r="G118" s="157"/>
      <c r="H118" s="157"/>
      <c r="I118" s="157"/>
      <c r="J118" s="157"/>
      <c r="K118" s="133" t="str">
        <f>IFERROR(IF(C118="","",IF(C118=301,"1",VLOOKUP(C118,IF(C118&lt;=100,'Enter Cabinet Order Here'!$E:$G,'Enter Additional Product Here'!$E:$G),IF(C118&lt;=100,3,2),FALSE))),"")</f>
        <v/>
      </c>
      <c r="L118" s="134" t="str">
        <f>IFERROR(IF(C118=301,"",VLOOKUP(D118,IF(C118&lt;=100,'Enter Cabinet Order Here'!$X:$Y,'Enter Additional Product Here'!$G:$H),IF(C118&lt;=100,2,2),FALSE)),"")</f>
        <v/>
      </c>
      <c r="M118" s="134" t="str">
        <f>IFERROR(IF(C118="","",IF(C118=301,'Print Variations'!$D$5,VLOOKUP(C118,IF(C118&lt;=100,'Enter Cabinet Order Here'!$E:$K,'Enter Additional Product Here'!$E:$H),IF(C118&lt;=100,7,4),FALSE))),"")</f>
        <v/>
      </c>
      <c r="N118" s="134" t="str">
        <f t="shared" si="8"/>
        <v/>
      </c>
      <c r="O118" s="33"/>
      <c r="W118" s="73" t="s">
        <v>5489</v>
      </c>
      <c r="X118" s="73" t="s">
        <v>5638</v>
      </c>
      <c r="AC118" s="50" t="str">
        <f>IF(AC117&lt;'Print Variations'!$F$5,AC117+1,IF(AC117='Print Variations'!$F$5,IF('Print Variations'!$F$7=0,IF('Print Variations'!$D$5="$","",IF(IFERROR(MATCH(301,AC$2:AC117,0),0)&gt;0,"",301)),101),IF(AC117&gt;='Print Variations'!$F$7,IF(OR('Print Variations'!$D$5="$",'Print Variations'!$D$5=0),"",IF(IFERROR(MATCH(301,AC$2:AC117,0),0)&gt;0,"",301)),AC117+1)))</f>
        <v/>
      </c>
    </row>
    <row r="119" spans="2:29" ht="15.75">
      <c r="B119" s="33"/>
      <c r="C119" s="50" t="str">
        <f>IF(C118&lt;'Print Variations'!$F$5,C118+1,IF(C118='Print Variations'!$F$5,IF('Print Variations'!$F$7=0,IF('Print Variations'!$D$5="$","",IF(IFERROR(MATCH(301,C$13:C118,0),0)&gt;0,"",301)),101),IF(C118&gt;='Print Variations'!$F$7,IF(OR('Print Variations'!$D$5="$",'Print Variations'!$D$5=0),"",IF(IFERROR(MATCH(301,C$13:C118,0),0)&gt;0,"",301)),C118+1)))</f>
        <v/>
      </c>
      <c r="D119" s="32" t="str">
        <f>IFERROR(IF(C119="","",IF(C119=301,"Sales Tax",VLOOKUP(C119,IF(C119&lt;=100,'Enter Cabinet Order Here'!$E:$G,'Enter Additional Product Here'!$E:$G),IF(C119&lt;=100,2,3),FALSE))),"")</f>
        <v/>
      </c>
      <c r="E119" s="157" t="str">
        <f>IFERROR(IF(IF(C119=301,"Sales Tax",VLOOKUP(D119,IF(C119&lt;=100,'Print Here'!$W:$X,'Enter Additional Product Here'!$G:$M),IF(C119&lt;=100,2,3),FALSE))=0,"",IF(C119=301,"Sales Tax",VLOOKUP(D119,IF(C119&lt;=100,'Print Here'!$W:$X,'Enter Additional Product Here'!$G:$M),IF(C119&lt;=100,2,3),FALSE))),"")</f>
        <v/>
      </c>
      <c r="F119" s="157"/>
      <c r="G119" s="157"/>
      <c r="H119" s="157"/>
      <c r="I119" s="157"/>
      <c r="J119" s="157"/>
      <c r="K119" s="133" t="str">
        <f>IFERROR(IF(C119="","",IF(C119=301,"1",VLOOKUP(C119,IF(C119&lt;=100,'Enter Cabinet Order Here'!$E:$G,'Enter Additional Product Here'!$E:$G),IF(C119&lt;=100,3,2),FALSE))),"")</f>
        <v/>
      </c>
      <c r="L119" s="134" t="str">
        <f>IFERROR(IF(C119=301,"",VLOOKUP(D119,IF(C119&lt;=100,'Enter Cabinet Order Here'!$X:$Y,'Enter Additional Product Here'!$G:$H),IF(C119&lt;=100,2,2),FALSE)),"")</f>
        <v/>
      </c>
      <c r="M119" s="134" t="str">
        <f>IFERROR(IF(C119="","",IF(C119=301,'Print Variations'!$D$5,VLOOKUP(C119,IF(C119&lt;=100,'Enter Cabinet Order Here'!$E:$K,'Enter Additional Product Here'!$E:$H),IF(C119&lt;=100,7,4),FALSE))),"")</f>
        <v/>
      </c>
      <c r="N119" s="134" t="str">
        <f t="shared" si="8"/>
        <v/>
      </c>
      <c r="O119" s="33"/>
      <c r="W119" s="73" t="s">
        <v>391</v>
      </c>
      <c r="X119" s="73" t="s">
        <v>3999</v>
      </c>
      <c r="AC119" s="50" t="str">
        <f>IF(AC118&lt;'Print Variations'!$F$5,AC118+1,IF(AC118='Print Variations'!$F$5,IF('Print Variations'!$F$7=0,IF('Print Variations'!$D$5="$","",IF(IFERROR(MATCH(301,AC$2:AC118,0),0)&gt;0,"",301)),101),IF(AC118&gt;='Print Variations'!$F$7,IF(OR('Print Variations'!$D$5="$",'Print Variations'!$D$5=0),"",IF(IFERROR(MATCH(301,AC$2:AC118,0),0)&gt;0,"",301)),AC118+1)))</f>
        <v/>
      </c>
    </row>
    <row r="120" spans="2:29" ht="15.75">
      <c r="B120" s="33"/>
      <c r="C120" s="50" t="str">
        <f>IF(C119&lt;'Print Variations'!$F$5,C119+1,IF(C119='Print Variations'!$F$5,IF('Print Variations'!$F$7=0,IF('Print Variations'!$D$5="$","",IF(IFERROR(MATCH(301,C$13:C119,0),0)&gt;0,"",301)),101),IF(C119&gt;='Print Variations'!$F$7,IF(OR('Print Variations'!$D$5="$",'Print Variations'!$D$5=0),"",IF(IFERROR(MATCH(301,C$13:C119,0),0)&gt;0,"",301)),C119+1)))</f>
        <v/>
      </c>
      <c r="D120" s="32" t="str">
        <f>IFERROR(IF(C120="","",IF(C120=301,"Sales Tax",VLOOKUP(C120,IF(C120&lt;=100,'Enter Cabinet Order Here'!$E:$G,'Enter Additional Product Here'!$E:$G),IF(C120&lt;=100,2,3),FALSE))),"")</f>
        <v/>
      </c>
      <c r="E120" s="157" t="str">
        <f>IFERROR(IF(IF(C120=301,"Sales Tax",VLOOKUP(D120,IF(C120&lt;=100,'Print Here'!$W:$X,'Enter Additional Product Here'!$G:$M),IF(C120&lt;=100,2,3),FALSE))=0,"",IF(C120=301,"Sales Tax",VLOOKUP(D120,IF(C120&lt;=100,'Print Here'!$W:$X,'Enter Additional Product Here'!$G:$M),IF(C120&lt;=100,2,3),FALSE))),"")</f>
        <v/>
      </c>
      <c r="F120" s="157"/>
      <c r="G120" s="157"/>
      <c r="H120" s="157"/>
      <c r="I120" s="157"/>
      <c r="J120" s="157"/>
      <c r="K120" s="133" t="str">
        <f>IFERROR(IF(C120="","",IF(C120=301,"1",VLOOKUP(C120,IF(C120&lt;=100,'Enter Cabinet Order Here'!$E:$G,'Enter Additional Product Here'!$E:$G),IF(C120&lt;=100,3,2),FALSE))),"")</f>
        <v/>
      </c>
      <c r="L120" s="134" t="str">
        <f>IFERROR(IF(C120=301,"",VLOOKUP(D120,IF(C120&lt;=100,'Enter Cabinet Order Here'!$X:$Y,'Enter Additional Product Here'!$G:$H),IF(C120&lt;=100,2,2),FALSE)),"")</f>
        <v/>
      </c>
      <c r="M120" s="134" t="str">
        <f>IFERROR(IF(C120="","",IF(C120=301,'Print Variations'!$D$5,VLOOKUP(C120,IF(C120&lt;=100,'Enter Cabinet Order Here'!$E:$K,'Enter Additional Product Here'!$E:$H),IF(C120&lt;=100,7,4),FALSE))),"")</f>
        <v/>
      </c>
      <c r="N120" s="134" t="str">
        <f t="shared" si="8"/>
        <v/>
      </c>
      <c r="O120" s="33"/>
      <c r="W120" s="73" t="s">
        <v>4616</v>
      </c>
      <c r="X120" s="73" t="s">
        <v>4953</v>
      </c>
      <c r="AC120" s="50" t="str">
        <f>IF(AC119&lt;'Print Variations'!$F$5,AC119+1,IF(AC119='Print Variations'!$F$5,IF('Print Variations'!$F$7=0,IF('Print Variations'!$D$5="$","",IF(IFERROR(MATCH(301,AC$2:AC119,0),0)&gt;0,"",301)),101),IF(AC119&gt;='Print Variations'!$F$7,IF(OR('Print Variations'!$D$5="$",'Print Variations'!$D$5=0),"",IF(IFERROR(MATCH(301,AC$2:AC119,0),0)&gt;0,"",301)),AC119+1)))</f>
        <v/>
      </c>
    </row>
    <row r="121" spans="2:29" ht="15.75">
      <c r="B121" s="33"/>
      <c r="C121" s="50" t="str">
        <f>IF(C120&lt;'Print Variations'!$F$5,C120+1,IF(C120='Print Variations'!$F$5,IF('Print Variations'!$F$7=0,IF('Print Variations'!$D$5="$","",IF(IFERROR(MATCH(301,C$13:C120,0),0)&gt;0,"",301)),101),IF(C120&gt;='Print Variations'!$F$7,IF(OR('Print Variations'!$D$5="$",'Print Variations'!$D$5=0),"",IF(IFERROR(MATCH(301,C$13:C120,0),0)&gt;0,"",301)),C120+1)))</f>
        <v/>
      </c>
      <c r="D121" s="32" t="str">
        <f>IFERROR(IF(C121="","",IF(C121=301,"Sales Tax",VLOOKUP(C121,IF(C121&lt;=100,'Enter Cabinet Order Here'!$E:$G,'Enter Additional Product Here'!$E:$G),IF(C121&lt;=100,2,3),FALSE))),"")</f>
        <v/>
      </c>
      <c r="E121" s="157" t="str">
        <f>IFERROR(IF(IF(C121=301,"Sales Tax",VLOOKUP(D121,IF(C121&lt;=100,'Print Here'!$W:$X,'Enter Additional Product Here'!$G:$M),IF(C121&lt;=100,2,3),FALSE))=0,"",IF(C121=301,"Sales Tax",VLOOKUP(D121,IF(C121&lt;=100,'Print Here'!$W:$X,'Enter Additional Product Here'!$G:$M),IF(C121&lt;=100,2,3),FALSE))),"")</f>
        <v/>
      </c>
      <c r="F121" s="157"/>
      <c r="G121" s="157"/>
      <c r="H121" s="157"/>
      <c r="I121" s="157"/>
      <c r="J121" s="157"/>
      <c r="K121" s="133" t="str">
        <f>IFERROR(IF(C121="","",IF(C121=301,"1",VLOOKUP(C121,IF(C121&lt;=100,'Enter Cabinet Order Here'!$E:$G,'Enter Additional Product Here'!$E:$G),IF(C121&lt;=100,3,2),FALSE))),"")</f>
        <v/>
      </c>
      <c r="L121" s="134" t="str">
        <f>IFERROR(IF(C121=301,"",VLOOKUP(D121,IF(C121&lt;=100,'Enter Cabinet Order Here'!$X:$Y,'Enter Additional Product Here'!$G:$H),IF(C121&lt;=100,2,2),FALSE)),"")</f>
        <v/>
      </c>
      <c r="M121" s="134" t="str">
        <f>IFERROR(IF(C121="","",IF(C121=301,'Print Variations'!$D$5,VLOOKUP(C121,IF(C121&lt;=100,'Enter Cabinet Order Here'!$E:$K,'Enter Additional Product Here'!$E:$H),IF(C121&lt;=100,7,4),FALSE))),"")</f>
        <v/>
      </c>
      <c r="N121" s="134" t="str">
        <f t="shared" si="8"/>
        <v/>
      </c>
      <c r="O121" s="33"/>
      <c r="W121" s="73" t="s">
        <v>860</v>
      </c>
      <c r="X121" s="73" t="s">
        <v>4148</v>
      </c>
      <c r="AC121" s="50" t="str">
        <f>IF(AC120&lt;'Print Variations'!$F$5,AC120+1,IF(AC120='Print Variations'!$F$5,IF('Print Variations'!$F$7=0,IF('Print Variations'!$D$5="$","",IF(IFERROR(MATCH(301,AC$2:AC120,0),0)&gt;0,"",301)),101),IF(AC120&gt;='Print Variations'!$F$7,IF(OR('Print Variations'!$D$5="$",'Print Variations'!$D$5=0),"",IF(IFERROR(MATCH(301,AC$2:AC120,0),0)&gt;0,"",301)),AC120+1)))</f>
        <v/>
      </c>
    </row>
    <row r="122" spans="2:29" ht="15.75">
      <c r="B122" s="33"/>
      <c r="C122" s="50" t="str">
        <f>IF(C121&lt;'Print Variations'!$F$5,C121+1,IF(C121='Print Variations'!$F$5,IF('Print Variations'!$F$7=0,IF('Print Variations'!$D$5="$","",IF(IFERROR(MATCH(301,C$13:C121,0),0)&gt;0,"",301)),101),IF(C121&gt;='Print Variations'!$F$7,IF(OR('Print Variations'!$D$5="$",'Print Variations'!$D$5=0),"",IF(IFERROR(MATCH(301,C$13:C121,0),0)&gt;0,"",301)),C121+1)))</f>
        <v/>
      </c>
      <c r="D122" s="32" t="str">
        <f>IFERROR(IF(C122="","",IF(C122=301,"Sales Tax",VLOOKUP(C122,IF(C122&lt;=100,'Enter Cabinet Order Here'!$E:$G,'Enter Additional Product Here'!$E:$G),IF(C122&lt;=100,2,3),FALSE))),"")</f>
        <v/>
      </c>
      <c r="E122" s="157" t="str">
        <f>IFERROR(IF(IF(C122=301,"Sales Tax",VLOOKUP(D122,IF(C122&lt;=100,'Print Here'!$W:$X,'Enter Additional Product Here'!$G:$M),IF(C122&lt;=100,2,3),FALSE))=0,"",IF(C122=301,"Sales Tax",VLOOKUP(D122,IF(C122&lt;=100,'Print Here'!$W:$X,'Enter Additional Product Here'!$G:$M),IF(C122&lt;=100,2,3),FALSE))),"")</f>
        <v/>
      </c>
      <c r="F122" s="157"/>
      <c r="G122" s="157"/>
      <c r="H122" s="157"/>
      <c r="I122" s="157"/>
      <c r="J122" s="157"/>
      <c r="K122" s="133" t="str">
        <f>IFERROR(IF(C122="","",IF(C122=301,"1",VLOOKUP(C122,IF(C122&lt;=100,'Enter Cabinet Order Here'!$E:$G,'Enter Additional Product Here'!$E:$G),IF(C122&lt;=100,3,2),FALSE))),"")</f>
        <v/>
      </c>
      <c r="L122" s="134" t="str">
        <f>IFERROR(IF(C122=301,"",VLOOKUP(D122,IF(C122&lt;=100,'Enter Cabinet Order Here'!$X:$Y,'Enter Additional Product Here'!$G:$H),IF(C122&lt;=100,2,2),FALSE)),"")</f>
        <v/>
      </c>
      <c r="M122" s="134" t="str">
        <f>IFERROR(IF(C122="","",IF(C122=301,'Print Variations'!$D$5,VLOOKUP(C122,IF(C122&lt;=100,'Enter Cabinet Order Here'!$E:$K,'Enter Additional Product Here'!$E:$H),IF(C122&lt;=100,7,4),FALSE))),"")</f>
        <v/>
      </c>
      <c r="N122" s="134" t="str">
        <f t="shared" si="8"/>
        <v/>
      </c>
      <c r="O122" s="33"/>
      <c r="W122" s="73" t="s">
        <v>861</v>
      </c>
      <c r="X122" s="73" t="s">
        <v>3204</v>
      </c>
      <c r="AC122" s="50" t="str">
        <f>IF(AC121&lt;'Print Variations'!$F$5,AC121+1,IF(AC121='Print Variations'!$F$5,IF('Print Variations'!$F$7=0,IF('Print Variations'!$D$5="$","",IF(IFERROR(MATCH(301,AC$2:AC121,0),0)&gt;0,"",301)),101),IF(AC121&gt;='Print Variations'!$F$7,IF(OR('Print Variations'!$D$5="$",'Print Variations'!$D$5=0),"",IF(IFERROR(MATCH(301,AC$2:AC121,0),0)&gt;0,"",301)),AC121+1)))</f>
        <v/>
      </c>
    </row>
    <row r="123" spans="2:29" ht="15.75">
      <c r="B123" s="33"/>
      <c r="C123" s="50" t="str">
        <f>IF(C122&lt;'Print Variations'!$F$5,C122+1,IF(C122='Print Variations'!$F$5,IF('Print Variations'!$F$7=0,IF('Print Variations'!$D$5="$","",IF(IFERROR(MATCH(301,C$13:C122,0),0)&gt;0,"",301)),101),IF(C122&gt;='Print Variations'!$F$7,IF(OR('Print Variations'!$D$5="$",'Print Variations'!$D$5=0),"",IF(IFERROR(MATCH(301,C$13:C122,0),0)&gt;0,"",301)),C122+1)))</f>
        <v/>
      </c>
      <c r="D123" s="32" t="str">
        <f>IFERROR(IF(C123="","",IF(C123=301,"Sales Tax",VLOOKUP(C123,IF(C123&lt;=100,'Enter Cabinet Order Here'!$E:$G,'Enter Additional Product Here'!$E:$G),IF(C123&lt;=100,2,3),FALSE))),"")</f>
        <v/>
      </c>
      <c r="E123" s="157" t="str">
        <f>IFERROR(IF(IF(C123=301,"Sales Tax",VLOOKUP(D123,IF(C123&lt;=100,'Print Here'!$W:$X,'Enter Additional Product Here'!$G:$M),IF(C123&lt;=100,2,3),FALSE))=0,"",IF(C123=301,"Sales Tax",VLOOKUP(D123,IF(C123&lt;=100,'Print Here'!$W:$X,'Enter Additional Product Here'!$G:$M),IF(C123&lt;=100,2,3),FALSE))),"")</f>
        <v/>
      </c>
      <c r="F123" s="157"/>
      <c r="G123" s="157"/>
      <c r="H123" s="157"/>
      <c r="I123" s="157"/>
      <c r="J123" s="157"/>
      <c r="K123" s="133" t="str">
        <f>IFERROR(IF(C123="","",IF(C123=301,"1",VLOOKUP(C123,IF(C123&lt;=100,'Enter Cabinet Order Here'!$E:$G,'Enter Additional Product Here'!$E:$G),IF(C123&lt;=100,3,2),FALSE))),"")</f>
        <v/>
      </c>
      <c r="L123" s="134" t="str">
        <f>IFERROR(IF(C123=301,"",VLOOKUP(D123,IF(C123&lt;=100,'Enter Cabinet Order Here'!$X:$Y,'Enter Additional Product Here'!$G:$H),IF(C123&lt;=100,2,2),FALSE)),"")</f>
        <v/>
      </c>
      <c r="M123" s="134" t="str">
        <f>IFERROR(IF(C123="","",IF(C123=301,'Print Variations'!$D$5,VLOOKUP(C123,IF(C123&lt;=100,'Enter Cabinet Order Here'!$E:$K,'Enter Additional Product Here'!$E:$H),IF(C123&lt;=100,7,4),FALSE))),"")</f>
        <v/>
      </c>
      <c r="N123" s="134" t="str">
        <f t="shared" si="8"/>
        <v/>
      </c>
      <c r="O123" s="33"/>
      <c r="W123" s="73" t="s">
        <v>862</v>
      </c>
      <c r="X123" s="73" t="s">
        <v>2664</v>
      </c>
      <c r="AC123" s="50" t="str">
        <f>IF(AC122&lt;'Print Variations'!$F$5,AC122+1,IF(AC122='Print Variations'!$F$5,IF('Print Variations'!$F$7=0,IF('Print Variations'!$D$5="$","",IF(IFERROR(MATCH(301,AC$2:AC122,0),0)&gt;0,"",301)),101),IF(AC122&gt;='Print Variations'!$F$7,IF(OR('Print Variations'!$D$5="$",'Print Variations'!$D$5=0),"",IF(IFERROR(MATCH(301,AC$2:AC122,0),0)&gt;0,"",301)),AC122+1)))</f>
        <v/>
      </c>
    </row>
    <row r="124" spans="2:29" ht="15.75">
      <c r="B124" s="33"/>
      <c r="C124" s="50" t="str">
        <f>IF(C123&lt;'Print Variations'!$F$5,C123+1,IF(C123='Print Variations'!$F$5,IF('Print Variations'!$F$7=0,IF('Print Variations'!$D$5="$","",IF(IFERROR(MATCH(301,C$13:C123,0),0)&gt;0,"",301)),101),IF(C123&gt;='Print Variations'!$F$7,IF(OR('Print Variations'!$D$5="$",'Print Variations'!$D$5=0),"",IF(IFERROR(MATCH(301,C$13:C123,0),0)&gt;0,"",301)),C123+1)))</f>
        <v/>
      </c>
      <c r="D124" s="32" t="str">
        <f>IFERROR(IF(C124="","",IF(C124=301,"Sales Tax",VLOOKUP(C124,IF(C124&lt;=100,'Enter Cabinet Order Here'!$E:$G,'Enter Additional Product Here'!$E:$G),IF(C124&lt;=100,2,3),FALSE))),"")</f>
        <v/>
      </c>
      <c r="E124" s="157" t="str">
        <f>IFERROR(IF(IF(C124=301,"Sales Tax",VLOOKUP(D124,IF(C124&lt;=100,'Print Here'!$W:$X,'Enter Additional Product Here'!$G:$M),IF(C124&lt;=100,2,3),FALSE))=0,"",IF(C124=301,"Sales Tax",VLOOKUP(D124,IF(C124&lt;=100,'Print Here'!$W:$X,'Enter Additional Product Here'!$G:$M),IF(C124&lt;=100,2,3),FALSE))),"")</f>
        <v/>
      </c>
      <c r="F124" s="157"/>
      <c r="G124" s="157"/>
      <c r="H124" s="157"/>
      <c r="I124" s="157"/>
      <c r="J124" s="157"/>
      <c r="K124" s="133" t="str">
        <f>IFERROR(IF(C124="","",IF(C124=301,"1",VLOOKUP(C124,IF(C124&lt;=100,'Enter Cabinet Order Here'!$E:$G,'Enter Additional Product Here'!$E:$G),IF(C124&lt;=100,3,2),FALSE))),"")</f>
        <v/>
      </c>
      <c r="L124" s="134" t="str">
        <f>IFERROR(IF(C124=301,"",VLOOKUP(D124,IF(C124&lt;=100,'Enter Cabinet Order Here'!$X:$Y,'Enter Additional Product Here'!$G:$H),IF(C124&lt;=100,2,2),FALSE)),"")</f>
        <v/>
      </c>
      <c r="M124" s="134" t="str">
        <f>IFERROR(IF(C124="","",IF(C124=301,'Print Variations'!$D$5,VLOOKUP(C124,IF(C124&lt;=100,'Enter Cabinet Order Here'!$E:$K,'Enter Additional Product Here'!$E:$H),IF(C124&lt;=100,7,4),FALSE))),"")</f>
        <v/>
      </c>
      <c r="N124" s="134" t="str">
        <f t="shared" si="8"/>
        <v/>
      </c>
      <c r="O124" s="33"/>
      <c r="W124" s="73" t="s">
        <v>7487</v>
      </c>
      <c r="X124" s="73" t="s">
        <v>7929</v>
      </c>
      <c r="AC124" s="50" t="str">
        <f>IF(AC123&lt;'Print Variations'!$F$5,AC123+1,IF(AC123='Print Variations'!$F$5,IF('Print Variations'!$F$7=0,IF('Print Variations'!$D$5="$","",IF(IFERROR(MATCH(301,AC$2:AC123,0),0)&gt;0,"",301)),101),IF(AC123&gt;='Print Variations'!$F$7,IF(OR('Print Variations'!$D$5="$",'Print Variations'!$D$5=0),"",IF(IFERROR(MATCH(301,AC$2:AC123,0),0)&gt;0,"",301)),AC123+1)))</f>
        <v/>
      </c>
    </row>
    <row r="125" spans="2:29" ht="15.75">
      <c r="B125" s="33"/>
      <c r="C125" s="50" t="str">
        <f>IF(C124&lt;'Print Variations'!$F$5,C124+1,IF(C124='Print Variations'!$F$5,IF('Print Variations'!$F$7=0,IF('Print Variations'!$D$5="$","",IF(IFERROR(MATCH(301,C$13:C124,0),0)&gt;0,"",301)),101),IF(C124&gt;='Print Variations'!$F$7,IF(OR('Print Variations'!$D$5="$",'Print Variations'!$D$5=0),"",IF(IFERROR(MATCH(301,C$13:C124,0),0)&gt;0,"",301)),C124+1)))</f>
        <v/>
      </c>
      <c r="D125" s="32" t="str">
        <f>IFERROR(IF(C125="","",IF(C125=301,"Sales Tax",VLOOKUP(C125,IF(C125&lt;=100,'Enter Cabinet Order Here'!$E:$G,'Enter Additional Product Here'!$E:$G),IF(C125&lt;=100,2,3),FALSE))),"")</f>
        <v/>
      </c>
      <c r="E125" s="157" t="str">
        <f>IFERROR(IF(IF(C125=301,"Sales Tax",VLOOKUP(D125,IF(C125&lt;=100,'Print Here'!$W:$X,'Enter Additional Product Here'!$G:$M),IF(C125&lt;=100,2,3),FALSE))=0,"",IF(C125=301,"Sales Tax",VLOOKUP(D125,IF(C125&lt;=100,'Print Here'!$W:$X,'Enter Additional Product Here'!$G:$M),IF(C125&lt;=100,2,3),FALSE))),"")</f>
        <v/>
      </c>
      <c r="F125" s="157"/>
      <c r="G125" s="157"/>
      <c r="H125" s="157"/>
      <c r="I125" s="157"/>
      <c r="J125" s="157"/>
      <c r="K125" s="133" t="str">
        <f>IFERROR(IF(C125="","",IF(C125=301,"1",VLOOKUP(C125,IF(C125&lt;=100,'Enter Cabinet Order Here'!$E:$G,'Enter Additional Product Here'!$E:$G),IF(C125&lt;=100,3,2),FALSE))),"")</f>
        <v/>
      </c>
      <c r="L125" s="134" t="str">
        <f>IFERROR(IF(C125=301,"",VLOOKUP(D125,IF(C125&lt;=100,'Enter Cabinet Order Here'!$X:$Y,'Enter Additional Product Here'!$G:$H),IF(C125&lt;=100,2,2),FALSE)),"")</f>
        <v/>
      </c>
      <c r="M125" s="134" t="str">
        <f>IFERROR(IF(C125="","",IF(C125=301,'Print Variations'!$D$5,VLOOKUP(C125,IF(C125&lt;=100,'Enter Cabinet Order Here'!$E:$K,'Enter Additional Product Here'!$E:$H),IF(C125&lt;=100,7,4),FALSE))),"")</f>
        <v/>
      </c>
      <c r="N125" s="134" t="str">
        <f t="shared" si="8"/>
        <v/>
      </c>
      <c r="O125" s="33"/>
      <c r="W125" s="73" t="s">
        <v>5729</v>
      </c>
      <c r="X125" s="73" t="s">
        <v>5973</v>
      </c>
      <c r="AC125" s="50" t="str">
        <f>IF(AC124&lt;'Print Variations'!$F$5,AC124+1,IF(AC124='Print Variations'!$F$5,IF('Print Variations'!$F$7=0,IF('Print Variations'!$D$5="$","",IF(IFERROR(MATCH(301,AC$2:AC124,0),0)&gt;0,"",301)),101),IF(AC124&gt;='Print Variations'!$F$7,IF(OR('Print Variations'!$D$5="$",'Print Variations'!$D$5=0),"",IF(IFERROR(MATCH(301,AC$2:AC124,0),0)&gt;0,"",301)),AC124+1)))</f>
        <v/>
      </c>
    </row>
    <row r="126" spans="2:29" ht="15.75">
      <c r="B126" s="33"/>
      <c r="C126" s="50" t="str">
        <f>IF(C125&lt;'Print Variations'!$F$5,C125+1,IF(C125='Print Variations'!$F$5,IF('Print Variations'!$F$7=0,IF('Print Variations'!$D$5="$","",IF(IFERROR(MATCH(301,C$13:C125,0),0)&gt;0,"",301)),101),IF(C125&gt;='Print Variations'!$F$7,IF(OR('Print Variations'!$D$5="$",'Print Variations'!$D$5=0),"",IF(IFERROR(MATCH(301,C$13:C125,0),0)&gt;0,"",301)),C125+1)))</f>
        <v/>
      </c>
      <c r="D126" s="32" t="str">
        <f>IFERROR(IF(C126="","",IF(C126=301,"Sales Tax",VLOOKUP(C126,IF(C126&lt;=100,'Enter Cabinet Order Here'!$E:$G,'Enter Additional Product Here'!$E:$G),IF(C126&lt;=100,2,3),FALSE))),"")</f>
        <v/>
      </c>
      <c r="E126" s="157" t="str">
        <f>IFERROR(IF(IF(C126=301,"Sales Tax",VLOOKUP(D126,IF(C126&lt;=100,'Print Here'!$W:$X,'Enter Additional Product Here'!$G:$M),IF(C126&lt;=100,2,3),FALSE))=0,"",IF(C126=301,"Sales Tax",VLOOKUP(D126,IF(C126&lt;=100,'Print Here'!$W:$X,'Enter Additional Product Here'!$G:$M),IF(C126&lt;=100,2,3),FALSE))),"")</f>
        <v/>
      </c>
      <c r="F126" s="157"/>
      <c r="G126" s="157"/>
      <c r="H126" s="157"/>
      <c r="I126" s="157"/>
      <c r="J126" s="157"/>
      <c r="K126" s="133" t="str">
        <f>IFERROR(IF(C126="","",IF(C126=301,"1",VLOOKUP(C126,IF(C126&lt;=100,'Enter Cabinet Order Here'!$E:$G,'Enter Additional Product Here'!$E:$G),IF(C126&lt;=100,3,2),FALSE))),"")</f>
        <v/>
      </c>
      <c r="L126" s="134" t="str">
        <f>IFERROR(IF(C126=301,"",VLOOKUP(D126,IF(C126&lt;=100,'Enter Cabinet Order Here'!$X:$Y,'Enter Additional Product Here'!$G:$H),IF(C126&lt;=100,2,2),FALSE)),"")</f>
        <v/>
      </c>
      <c r="M126" s="134" t="str">
        <f>IFERROR(IF(C126="","",IF(C126=301,'Print Variations'!$D$5,VLOOKUP(C126,IF(C126&lt;=100,'Enter Cabinet Order Here'!$E:$K,'Enter Additional Product Here'!$E:$H),IF(C126&lt;=100,7,4),FALSE))),"")</f>
        <v/>
      </c>
      <c r="N126" s="134" t="str">
        <f t="shared" si="8"/>
        <v/>
      </c>
      <c r="O126" s="33"/>
      <c r="W126" s="73" t="s">
        <v>7486</v>
      </c>
      <c r="X126" s="73" t="s">
        <v>7930</v>
      </c>
      <c r="AC126" s="50" t="str">
        <f>IF(AC125&lt;'Print Variations'!$F$5,AC125+1,IF(AC125='Print Variations'!$F$5,IF('Print Variations'!$F$7=0,IF('Print Variations'!$D$5="$","",IF(IFERROR(MATCH(301,AC$2:AC125,0),0)&gt;0,"",301)),101),IF(AC125&gt;='Print Variations'!$F$7,IF(OR('Print Variations'!$D$5="$",'Print Variations'!$D$5=0),"",IF(IFERROR(MATCH(301,AC$2:AC125,0),0)&gt;0,"",301)),AC125+1)))</f>
        <v/>
      </c>
    </row>
    <row r="127" spans="2:29" ht="15.75">
      <c r="B127" s="33"/>
      <c r="C127" s="50" t="str">
        <f>IF(C126&lt;'Print Variations'!$F$5,C126+1,IF(C126='Print Variations'!$F$5,IF('Print Variations'!$F$7=0,IF('Print Variations'!$D$5="$","",IF(IFERROR(MATCH(301,C$13:C126,0),0)&gt;0,"",301)),101),IF(C126&gt;='Print Variations'!$F$7,IF(OR('Print Variations'!$D$5="$",'Print Variations'!$D$5=0),"",IF(IFERROR(MATCH(301,C$13:C126,0),0)&gt;0,"",301)),C126+1)))</f>
        <v/>
      </c>
      <c r="D127" s="32" t="str">
        <f>IFERROR(IF(C127="","",IF(C127=301,"Sales Tax",VLOOKUP(C127,IF(C127&lt;=100,'Enter Cabinet Order Here'!$E:$G,'Enter Additional Product Here'!$E:$G),IF(C127&lt;=100,2,3),FALSE))),"")</f>
        <v/>
      </c>
      <c r="E127" s="157" t="str">
        <f>IFERROR(IF(IF(C127=301,"Sales Tax",VLOOKUP(D127,IF(C127&lt;=100,'Print Here'!$W:$X,'Enter Additional Product Here'!$G:$M),IF(C127&lt;=100,2,3),FALSE))=0,"",IF(C127=301,"Sales Tax",VLOOKUP(D127,IF(C127&lt;=100,'Print Here'!$W:$X,'Enter Additional Product Here'!$G:$M),IF(C127&lt;=100,2,3),FALSE))),"")</f>
        <v/>
      </c>
      <c r="F127" s="157"/>
      <c r="G127" s="157"/>
      <c r="H127" s="157"/>
      <c r="I127" s="157"/>
      <c r="J127" s="157"/>
      <c r="K127" s="133" t="str">
        <f>IFERROR(IF(C127="","",IF(C127=301,"1",VLOOKUP(C127,IF(C127&lt;=100,'Enter Cabinet Order Here'!$E:$G,'Enter Additional Product Here'!$E:$G),IF(C127&lt;=100,3,2),FALSE))),"")</f>
        <v/>
      </c>
      <c r="L127" s="134" t="str">
        <f>IFERROR(IF(C127=301,"",VLOOKUP(D127,IF(C127&lt;=100,'Enter Cabinet Order Here'!$X:$Y,'Enter Additional Product Here'!$G:$H),IF(C127&lt;=100,2,2),FALSE)),"")</f>
        <v/>
      </c>
      <c r="M127" s="134" t="str">
        <f>IFERROR(IF(C127="","",IF(C127=301,'Print Variations'!$D$5,VLOOKUP(C127,IF(C127&lt;=100,'Enter Cabinet Order Here'!$E:$K,'Enter Additional Product Here'!$E:$H),IF(C127&lt;=100,7,4),FALSE))),"")</f>
        <v/>
      </c>
      <c r="N127" s="134" t="str">
        <f t="shared" si="8"/>
        <v/>
      </c>
      <c r="O127" s="33"/>
      <c r="W127" s="73" t="s">
        <v>4617</v>
      </c>
      <c r="X127" s="73" t="s">
        <v>4954</v>
      </c>
      <c r="AC127" s="50" t="str">
        <f>IF(AC126&lt;'Print Variations'!$F$5,AC126+1,IF(AC126='Print Variations'!$F$5,IF('Print Variations'!$F$7=0,IF('Print Variations'!$D$5="$","",IF(IFERROR(MATCH(301,AC$2:AC126,0),0)&gt;0,"",301)),101),IF(AC126&gt;='Print Variations'!$F$7,IF(OR('Print Variations'!$D$5="$",'Print Variations'!$D$5=0),"",IF(IFERROR(MATCH(301,AC$2:AC126,0),0)&gt;0,"",301)),AC126+1)))</f>
        <v/>
      </c>
    </row>
    <row r="128" spans="2:29" ht="15.75">
      <c r="B128" s="33"/>
      <c r="C128" s="50" t="str">
        <f>IF(C127&lt;'Print Variations'!$F$5,C127+1,IF(C127='Print Variations'!$F$5,IF('Print Variations'!$F$7=0,IF('Print Variations'!$D$5="$","",IF(IFERROR(MATCH(301,C$13:C127,0),0)&gt;0,"",301)),101),IF(C127&gt;='Print Variations'!$F$7,IF(OR('Print Variations'!$D$5="$",'Print Variations'!$D$5=0),"",IF(IFERROR(MATCH(301,C$13:C127,0),0)&gt;0,"",301)),C127+1)))</f>
        <v/>
      </c>
      <c r="D128" s="32" t="str">
        <f>IFERROR(IF(C128="","",IF(C128=301,"Sales Tax",VLOOKUP(C128,IF(C128&lt;=100,'Enter Cabinet Order Here'!$E:$G,'Enter Additional Product Here'!$E:$G),IF(C128&lt;=100,2,3),FALSE))),"")</f>
        <v/>
      </c>
      <c r="E128" s="157" t="str">
        <f>IFERROR(IF(IF(C128=301,"Sales Tax",VLOOKUP(D128,IF(C128&lt;=100,'Print Here'!$W:$X,'Enter Additional Product Here'!$G:$M),IF(C128&lt;=100,2,3),FALSE))=0,"",IF(C128=301,"Sales Tax",VLOOKUP(D128,IF(C128&lt;=100,'Print Here'!$W:$X,'Enter Additional Product Here'!$G:$M),IF(C128&lt;=100,2,3),FALSE))),"")</f>
        <v/>
      </c>
      <c r="F128" s="157"/>
      <c r="G128" s="157"/>
      <c r="H128" s="157"/>
      <c r="I128" s="157"/>
      <c r="J128" s="157"/>
      <c r="K128" s="133" t="str">
        <f>IFERROR(IF(C128="","",IF(C128=301,"1",VLOOKUP(C128,IF(C128&lt;=100,'Enter Cabinet Order Here'!$E:$G,'Enter Additional Product Here'!$E:$G),IF(C128&lt;=100,3,2),FALSE))),"")</f>
        <v/>
      </c>
      <c r="L128" s="134" t="str">
        <f>IFERROR(IF(C128=301,"",VLOOKUP(D128,IF(C128&lt;=100,'Enter Cabinet Order Here'!$X:$Y,'Enter Additional Product Here'!$G:$H),IF(C128&lt;=100,2,2),FALSE)),"")</f>
        <v/>
      </c>
      <c r="M128" s="134" t="str">
        <f>IFERROR(IF(C128="","",IF(C128=301,'Print Variations'!$D$5,VLOOKUP(C128,IF(C128&lt;=100,'Enter Cabinet Order Here'!$E:$K,'Enter Additional Product Here'!$E:$H),IF(C128&lt;=100,7,4),FALSE))),"")</f>
        <v/>
      </c>
      <c r="N128" s="134" t="str">
        <f t="shared" si="8"/>
        <v/>
      </c>
      <c r="O128" s="33"/>
      <c r="W128" s="73" t="s">
        <v>7485</v>
      </c>
      <c r="X128" s="73" t="s">
        <v>7931</v>
      </c>
      <c r="AC128" s="50" t="str">
        <f>IF(AC127&lt;'Print Variations'!$F$5,AC127+1,IF(AC127='Print Variations'!$F$5,IF('Print Variations'!$F$7=0,IF('Print Variations'!$D$5="$","",IF(IFERROR(MATCH(301,AC$2:AC127,0),0)&gt;0,"",301)),101),IF(AC127&gt;='Print Variations'!$F$7,IF(OR('Print Variations'!$D$5="$",'Print Variations'!$D$5=0),"",IF(IFERROR(MATCH(301,AC$2:AC127,0),0)&gt;0,"",301)),AC127+1)))</f>
        <v/>
      </c>
    </row>
    <row r="129" spans="2:29" ht="15.75">
      <c r="B129" s="33"/>
      <c r="C129" s="50" t="str">
        <f>IF(C128&lt;'Print Variations'!$F$5,C128+1,IF(C128='Print Variations'!$F$5,IF('Print Variations'!$F$7=0,IF('Print Variations'!$D$5="$","",IF(IFERROR(MATCH(301,C$13:C128,0),0)&gt;0,"",301)),101),IF(C128&gt;='Print Variations'!$F$7,IF(OR('Print Variations'!$D$5="$",'Print Variations'!$D$5=0),"",IF(IFERROR(MATCH(301,C$13:C128,0),0)&gt;0,"",301)),C128+1)))</f>
        <v/>
      </c>
      <c r="D129" s="32" t="str">
        <f>IFERROR(IF(C129="","",IF(C129=301,"Sales Tax",VLOOKUP(C129,IF(C129&lt;=100,'Enter Cabinet Order Here'!$E:$G,'Enter Additional Product Here'!$E:$G),IF(C129&lt;=100,2,3),FALSE))),"")</f>
        <v/>
      </c>
      <c r="E129" s="157" t="str">
        <f>IFERROR(IF(IF(C129=301,"Sales Tax",VLOOKUP(D129,IF(C129&lt;=100,'Print Here'!$W:$X,'Enter Additional Product Here'!$G:$M),IF(C129&lt;=100,2,3),FALSE))=0,"",IF(C129=301,"Sales Tax",VLOOKUP(D129,IF(C129&lt;=100,'Print Here'!$W:$X,'Enter Additional Product Here'!$G:$M),IF(C129&lt;=100,2,3),FALSE))),"")</f>
        <v/>
      </c>
      <c r="F129" s="157"/>
      <c r="G129" s="157"/>
      <c r="H129" s="157"/>
      <c r="I129" s="157"/>
      <c r="J129" s="157"/>
      <c r="K129" s="133" t="str">
        <f>IFERROR(IF(C129="","",IF(C129=301,"1",VLOOKUP(C129,IF(C129&lt;=100,'Enter Cabinet Order Here'!$E:$G,'Enter Additional Product Here'!$E:$G),IF(C129&lt;=100,3,2),FALSE))),"")</f>
        <v/>
      </c>
      <c r="L129" s="134" t="str">
        <f>IFERROR(IF(C129=301,"",VLOOKUP(D129,IF(C129&lt;=100,'Enter Cabinet Order Here'!$X:$Y,'Enter Additional Product Here'!$G:$H),IF(C129&lt;=100,2,2),FALSE)),"")</f>
        <v/>
      </c>
      <c r="M129" s="134" t="str">
        <f>IFERROR(IF(C129="","",IF(C129=301,'Print Variations'!$D$5,VLOOKUP(C129,IF(C129&lt;=100,'Enter Cabinet Order Here'!$E:$K,'Enter Additional Product Here'!$E:$H),IF(C129&lt;=100,7,4),FALSE))),"")</f>
        <v/>
      </c>
      <c r="N129" s="134" t="str">
        <f t="shared" si="8"/>
        <v/>
      </c>
      <c r="O129" s="33"/>
      <c r="W129" s="73" t="s">
        <v>6184</v>
      </c>
      <c r="X129" s="73" t="s">
        <v>6331</v>
      </c>
      <c r="AC129" s="50" t="str">
        <f>IF(AC128&lt;'Print Variations'!$F$5,AC128+1,IF(AC128='Print Variations'!$F$5,IF('Print Variations'!$F$7=0,IF('Print Variations'!$D$5="$","",IF(IFERROR(MATCH(301,AC$2:AC128,0),0)&gt;0,"",301)),101),IF(AC128&gt;='Print Variations'!$F$7,IF(OR('Print Variations'!$D$5="$",'Print Variations'!$D$5=0),"",IF(IFERROR(MATCH(301,AC$2:AC128,0),0)&gt;0,"",301)),AC128+1)))</f>
        <v/>
      </c>
    </row>
    <row r="130" spans="2:29" ht="15.75">
      <c r="B130" s="33"/>
      <c r="C130" s="50" t="str">
        <f>IF(C129&lt;'Print Variations'!$F$5,C129+1,IF(C129='Print Variations'!$F$5,IF('Print Variations'!$F$7=0,IF('Print Variations'!$D$5="$","",IF(IFERROR(MATCH(301,C$13:C129,0),0)&gt;0,"",301)),101),IF(C129&gt;='Print Variations'!$F$7,IF(OR('Print Variations'!$D$5="$",'Print Variations'!$D$5=0),"",IF(IFERROR(MATCH(301,C$13:C129,0),0)&gt;0,"",301)),C129+1)))</f>
        <v/>
      </c>
      <c r="D130" s="32" t="str">
        <f>IFERROR(IF(C130="","",IF(C130=301,"Sales Tax",VLOOKUP(C130,IF(C130&lt;=100,'Enter Cabinet Order Here'!$E:$G,'Enter Additional Product Here'!$E:$G),IF(C130&lt;=100,2,3),FALSE))),"")</f>
        <v/>
      </c>
      <c r="E130" s="157" t="str">
        <f>IFERROR(IF(IF(C130=301,"Sales Tax",VLOOKUP(D130,IF(C130&lt;=100,'Print Here'!$W:$X,'Enter Additional Product Here'!$G:$M),IF(C130&lt;=100,2,3),FALSE))=0,"",IF(C130=301,"Sales Tax",VLOOKUP(D130,IF(C130&lt;=100,'Print Here'!$W:$X,'Enter Additional Product Here'!$G:$M),IF(C130&lt;=100,2,3),FALSE))),"")</f>
        <v/>
      </c>
      <c r="F130" s="157"/>
      <c r="G130" s="157"/>
      <c r="H130" s="157"/>
      <c r="I130" s="157"/>
      <c r="J130" s="157"/>
      <c r="K130" s="133" t="str">
        <f>IFERROR(IF(C130="","",IF(C130=301,"1",VLOOKUP(C130,IF(C130&lt;=100,'Enter Cabinet Order Here'!$E:$G,'Enter Additional Product Here'!$E:$G),IF(C130&lt;=100,3,2),FALSE))),"")</f>
        <v/>
      </c>
      <c r="L130" s="134" t="str">
        <f>IFERROR(IF(C130=301,"",VLOOKUP(D130,IF(C130&lt;=100,'Enter Cabinet Order Here'!$X:$Y,'Enter Additional Product Here'!$G:$H),IF(C130&lt;=100,2,2),FALSE)),"")</f>
        <v/>
      </c>
      <c r="M130" s="134" t="str">
        <f>IFERROR(IF(C130="","",IF(C130=301,'Print Variations'!$D$5,VLOOKUP(C130,IF(C130&lt;=100,'Enter Cabinet Order Here'!$E:$K,'Enter Additional Product Here'!$E:$H),IF(C130&lt;=100,7,4),FALSE))),"")</f>
        <v/>
      </c>
      <c r="N130" s="134" t="str">
        <f t="shared" si="8"/>
        <v/>
      </c>
      <c r="O130" s="33"/>
      <c r="W130" s="73" t="s">
        <v>864</v>
      </c>
      <c r="X130" s="73" t="s">
        <v>4149</v>
      </c>
      <c r="AC130" s="50" t="str">
        <f>IF(AC129&lt;'Print Variations'!$F$5,AC129+1,IF(AC129='Print Variations'!$F$5,IF('Print Variations'!$F$7=0,IF('Print Variations'!$D$5="$","",IF(IFERROR(MATCH(301,AC$2:AC129,0),0)&gt;0,"",301)),101),IF(AC129&gt;='Print Variations'!$F$7,IF(OR('Print Variations'!$D$5="$",'Print Variations'!$D$5=0),"",IF(IFERROR(MATCH(301,AC$2:AC129,0),0)&gt;0,"",301)),AC129+1)))</f>
        <v/>
      </c>
    </row>
    <row r="131" spans="2:29" ht="15.75">
      <c r="B131" s="33"/>
      <c r="C131" s="50" t="str">
        <f>IF(C130&lt;'Print Variations'!$F$5,C130+1,IF(C130='Print Variations'!$F$5,IF('Print Variations'!$F$7=0,IF('Print Variations'!$D$5="$","",IF(IFERROR(MATCH(301,C$13:C130,0),0)&gt;0,"",301)),101),IF(C130&gt;='Print Variations'!$F$7,IF(OR('Print Variations'!$D$5="$",'Print Variations'!$D$5=0),"",IF(IFERROR(MATCH(301,C$13:C130,0),0)&gt;0,"",301)),C130+1)))</f>
        <v/>
      </c>
      <c r="D131" s="32" t="str">
        <f>IFERROR(IF(C131="","",IF(C131=301,"Sales Tax",VLOOKUP(C131,IF(C131&lt;=100,'Enter Cabinet Order Here'!$E:$G,'Enter Additional Product Here'!$E:$G),IF(C131&lt;=100,2,3),FALSE))),"")</f>
        <v/>
      </c>
      <c r="E131" s="157" t="str">
        <f>IFERROR(IF(IF(C131=301,"Sales Tax",VLOOKUP(D131,IF(C131&lt;=100,'Print Here'!$W:$X,'Enter Additional Product Here'!$G:$M),IF(C131&lt;=100,2,3),FALSE))=0,"",IF(C131=301,"Sales Tax",VLOOKUP(D131,IF(C131&lt;=100,'Print Here'!$W:$X,'Enter Additional Product Here'!$G:$M),IF(C131&lt;=100,2,3),FALSE))),"")</f>
        <v/>
      </c>
      <c r="F131" s="157"/>
      <c r="G131" s="157"/>
      <c r="H131" s="157"/>
      <c r="I131" s="157"/>
      <c r="J131" s="157"/>
      <c r="K131" s="133" t="str">
        <f>IFERROR(IF(C131="","",IF(C131=301,"1",VLOOKUP(C131,IF(C131&lt;=100,'Enter Cabinet Order Here'!$E:$G,'Enter Additional Product Here'!$E:$G),IF(C131&lt;=100,3,2),FALSE))),"")</f>
        <v/>
      </c>
      <c r="L131" s="134" t="str">
        <f>IFERROR(IF(C131=301,"",VLOOKUP(D131,IF(C131&lt;=100,'Enter Cabinet Order Here'!$X:$Y,'Enter Additional Product Here'!$G:$H),IF(C131&lt;=100,2,2),FALSE)),"")</f>
        <v/>
      </c>
      <c r="M131" s="134" t="str">
        <f>IFERROR(IF(C131="","",IF(C131=301,'Print Variations'!$D$5,VLOOKUP(C131,IF(C131&lt;=100,'Enter Cabinet Order Here'!$E:$K,'Enter Additional Product Here'!$E:$H),IF(C131&lt;=100,7,4),FALSE))),"")</f>
        <v/>
      </c>
      <c r="N131" s="134" t="str">
        <f t="shared" si="8"/>
        <v/>
      </c>
      <c r="O131" s="33"/>
      <c r="W131" s="73" t="s">
        <v>392</v>
      </c>
      <c r="X131" s="73" t="s">
        <v>3057</v>
      </c>
      <c r="AC131" s="50" t="str">
        <f>IF(AC130&lt;'Print Variations'!$F$5,AC130+1,IF(AC130='Print Variations'!$F$5,IF('Print Variations'!$F$7=0,IF('Print Variations'!$D$5="$","",IF(IFERROR(MATCH(301,AC$2:AC130,0),0)&gt;0,"",301)),101),IF(AC130&gt;='Print Variations'!$F$7,IF(OR('Print Variations'!$D$5="$",'Print Variations'!$D$5=0),"",IF(IFERROR(MATCH(301,AC$2:AC130,0),0)&gt;0,"",301)),AC130+1)))</f>
        <v/>
      </c>
    </row>
    <row r="132" spans="2:29" ht="15.75">
      <c r="B132" s="33"/>
      <c r="C132" s="50" t="str">
        <f>IF(C131&lt;'Print Variations'!$F$5,C131+1,IF(C131='Print Variations'!$F$5,IF('Print Variations'!$F$7=0,IF('Print Variations'!$D$5="$","",IF(IFERROR(MATCH(301,C$13:C131,0),0)&gt;0,"",301)),101),IF(C131&gt;='Print Variations'!$F$7,IF(OR('Print Variations'!$D$5="$",'Print Variations'!$D$5=0),"",IF(IFERROR(MATCH(301,C$13:C131,0),0)&gt;0,"",301)),C131+1)))</f>
        <v/>
      </c>
      <c r="D132" s="32" t="str">
        <f>IFERROR(IF(C132="","",IF(C132=301,"Sales Tax",VLOOKUP(C132,IF(C132&lt;=100,'Enter Cabinet Order Here'!$E:$G,'Enter Additional Product Here'!$E:$G),IF(C132&lt;=100,2,3),FALSE))),"")</f>
        <v/>
      </c>
      <c r="E132" s="157" t="str">
        <f>IFERROR(IF(IF(C132=301,"Sales Tax",VLOOKUP(D132,IF(C132&lt;=100,'Print Here'!$W:$X,'Enter Additional Product Here'!$G:$M),IF(C132&lt;=100,2,3),FALSE))=0,"",IF(C132=301,"Sales Tax",VLOOKUP(D132,IF(C132&lt;=100,'Print Here'!$W:$X,'Enter Additional Product Here'!$G:$M),IF(C132&lt;=100,2,3),FALSE))),"")</f>
        <v/>
      </c>
      <c r="F132" s="157"/>
      <c r="G132" s="157"/>
      <c r="H132" s="157"/>
      <c r="I132" s="157"/>
      <c r="J132" s="157"/>
      <c r="K132" s="133" t="str">
        <f>IFERROR(IF(C132="","",IF(C132=301,"1",VLOOKUP(C132,IF(C132&lt;=100,'Enter Cabinet Order Here'!$E:$G,'Enter Additional Product Here'!$E:$G),IF(C132&lt;=100,3,2),FALSE))),"")</f>
        <v/>
      </c>
      <c r="L132" s="134" t="str">
        <f>IFERROR(IF(C132=301,"",VLOOKUP(D132,IF(C132&lt;=100,'Enter Cabinet Order Here'!$X:$Y,'Enter Additional Product Here'!$G:$H),IF(C132&lt;=100,2,2),FALSE)),"")</f>
        <v/>
      </c>
      <c r="M132" s="134" t="str">
        <f>IFERROR(IF(C132="","",IF(C132=301,'Print Variations'!$D$5,VLOOKUP(C132,IF(C132&lt;=100,'Enter Cabinet Order Here'!$E:$K,'Enter Additional Product Here'!$E:$H),IF(C132&lt;=100,7,4),FALSE))),"")</f>
        <v/>
      </c>
      <c r="N132" s="134" t="str">
        <f t="shared" si="8"/>
        <v/>
      </c>
      <c r="O132" s="33"/>
      <c r="W132" s="73" t="s">
        <v>393</v>
      </c>
      <c r="X132" s="73" t="s">
        <v>2515</v>
      </c>
      <c r="AC132" s="50" t="str">
        <f>IF(AC131&lt;'Print Variations'!$F$5,AC131+1,IF(AC131='Print Variations'!$F$5,IF('Print Variations'!$F$7=0,IF('Print Variations'!$D$5="$","",IF(IFERROR(MATCH(301,AC$2:AC131,0),0)&gt;0,"",301)),101),IF(AC131&gt;='Print Variations'!$F$7,IF(OR('Print Variations'!$D$5="$",'Print Variations'!$D$5=0),"",IF(IFERROR(MATCH(301,AC$2:AC131,0),0)&gt;0,"",301)),AC131+1)))</f>
        <v/>
      </c>
    </row>
    <row r="133" spans="2:29" ht="15.75">
      <c r="B133" s="33"/>
      <c r="C133" s="50" t="str">
        <f>IF(C132&lt;'Print Variations'!$F$5,C132+1,IF(C132='Print Variations'!$F$5,IF('Print Variations'!$F$7=0,IF('Print Variations'!$D$5="$","",IF(IFERROR(MATCH(301,C$13:C132,0),0)&gt;0,"",301)),101),IF(C132&gt;='Print Variations'!$F$7,IF(OR('Print Variations'!$D$5="$",'Print Variations'!$D$5=0),"",IF(IFERROR(MATCH(301,C$13:C132,0),0)&gt;0,"",301)),C132+1)))</f>
        <v/>
      </c>
      <c r="D133" s="32" t="str">
        <f>IFERROR(IF(C133="","",IF(C133=301,"Sales Tax",VLOOKUP(C133,IF(C133&lt;=100,'Enter Cabinet Order Here'!$E:$G,'Enter Additional Product Here'!$E:$G),IF(C133&lt;=100,2,3),FALSE))),"")</f>
        <v/>
      </c>
      <c r="E133" s="157" t="str">
        <f>IFERROR(IF(IF(C133=301,"Sales Tax",VLOOKUP(D133,IF(C133&lt;=100,'Print Here'!$W:$X,'Enter Additional Product Here'!$G:$M),IF(C133&lt;=100,2,3),FALSE))=0,"",IF(C133=301,"Sales Tax",VLOOKUP(D133,IF(C133&lt;=100,'Print Here'!$W:$X,'Enter Additional Product Here'!$G:$M),IF(C133&lt;=100,2,3),FALSE))),"")</f>
        <v/>
      </c>
      <c r="F133" s="157"/>
      <c r="G133" s="157"/>
      <c r="H133" s="157"/>
      <c r="I133" s="157"/>
      <c r="J133" s="157"/>
      <c r="K133" s="133" t="str">
        <f>IFERROR(IF(C133="","",IF(C133=301,"1",VLOOKUP(C133,IF(C133&lt;=100,'Enter Cabinet Order Here'!$E:$G,'Enter Additional Product Here'!$E:$G),IF(C133&lt;=100,3,2),FALSE))),"")</f>
        <v/>
      </c>
      <c r="L133" s="134" t="str">
        <f>IFERROR(IF(C133=301,"",VLOOKUP(D133,IF(C133&lt;=100,'Enter Cabinet Order Here'!$X:$Y,'Enter Additional Product Here'!$G:$H),IF(C133&lt;=100,2,2),FALSE)),"")</f>
        <v/>
      </c>
      <c r="M133" s="134" t="str">
        <f>IFERROR(IF(C133="","",IF(C133=301,'Print Variations'!$D$5,VLOOKUP(C133,IF(C133&lt;=100,'Enter Cabinet Order Here'!$E:$K,'Enter Additional Product Here'!$E:$H),IF(C133&lt;=100,7,4),FALSE))),"")</f>
        <v/>
      </c>
      <c r="N133" s="134" t="str">
        <f t="shared" si="8"/>
        <v/>
      </c>
      <c r="O133" s="33"/>
      <c r="W133" s="73" t="s">
        <v>5490</v>
      </c>
      <c r="X133" s="73" t="s">
        <v>5639</v>
      </c>
      <c r="AC133" s="50" t="str">
        <f>IF(AC132&lt;'Print Variations'!$F$5,AC132+1,IF(AC132='Print Variations'!$F$5,IF('Print Variations'!$F$7=0,IF('Print Variations'!$D$5="$","",IF(IFERROR(MATCH(301,AC$2:AC132,0),0)&gt;0,"",301)),101),IF(AC132&gt;='Print Variations'!$F$7,IF(OR('Print Variations'!$D$5="$",'Print Variations'!$D$5=0),"",IF(IFERROR(MATCH(301,AC$2:AC132,0),0)&gt;0,"",301)),AC132+1)))</f>
        <v/>
      </c>
    </row>
    <row r="134" spans="2:29" ht="15.75">
      <c r="B134" s="33"/>
      <c r="C134" s="50" t="str">
        <f>IF(C133&lt;'Print Variations'!$F$5,C133+1,IF(C133='Print Variations'!$F$5,IF('Print Variations'!$F$7=0,IF('Print Variations'!$D$5="$","",IF(IFERROR(MATCH(301,C$13:C133,0),0)&gt;0,"",301)),101),IF(C133&gt;='Print Variations'!$F$7,IF(OR('Print Variations'!$D$5="$",'Print Variations'!$D$5=0),"",IF(IFERROR(MATCH(301,C$13:C133,0),0)&gt;0,"",301)),C133+1)))</f>
        <v/>
      </c>
      <c r="D134" s="32" t="str">
        <f>IFERROR(IF(C134="","",IF(C134=301,"Sales Tax",VLOOKUP(C134,IF(C134&lt;=100,'Enter Cabinet Order Here'!$E:$G,'Enter Additional Product Here'!$E:$G),IF(C134&lt;=100,2,3),FALSE))),"")</f>
        <v/>
      </c>
      <c r="E134" s="157" t="str">
        <f>IFERROR(IF(IF(C134=301,"Sales Tax",VLOOKUP(D134,IF(C134&lt;=100,'Print Here'!$W:$X,'Enter Additional Product Here'!$G:$M),IF(C134&lt;=100,2,3),FALSE))=0,"",IF(C134=301,"Sales Tax",VLOOKUP(D134,IF(C134&lt;=100,'Print Here'!$W:$X,'Enter Additional Product Here'!$G:$M),IF(C134&lt;=100,2,3),FALSE))),"")</f>
        <v/>
      </c>
      <c r="F134" s="157"/>
      <c r="G134" s="157"/>
      <c r="H134" s="157"/>
      <c r="I134" s="157"/>
      <c r="J134" s="157"/>
      <c r="K134" s="133" t="str">
        <f>IFERROR(IF(C134="","",IF(C134=301,"1",VLOOKUP(C134,IF(C134&lt;=100,'Enter Cabinet Order Here'!$E:$G,'Enter Additional Product Here'!$E:$G),IF(C134&lt;=100,3,2),FALSE))),"")</f>
        <v/>
      </c>
      <c r="L134" s="134" t="str">
        <f>IFERROR(IF(C134=301,"",VLOOKUP(D134,IF(C134&lt;=100,'Enter Cabinet Order Here'!$X:$Y,'Enter Additional Product Here'!$G:$H),IF(C134&lt;=100,2,2),FALSE)),"")</f>
        <v/>
      </c>
      <c r="M134" s="134" t="str">
        <f>IFERROR(IF(C134="","",IF(C134=301,'Print Variations'!$D$5,VLOOKUP(C134,IF(C134&lt;=100,'Enter Cabinet Order Here'!$E:$K,'Enter Additional Product Here'!$E:$H),IF(C134&lt;=100,7,4),FALSE))),"")</f>
        <v/>
      </c>
      <c r="N134" s="134" t="str">
        <f t="shared" si="8"/>
        <v/>
      </c>
      <c r="O134" s="33"/>
      <c r="W134" s="73" t="s">
        <v>394</v>
      </c>
      <c r="X134" s="73" t="s">
        <v>4000</v>
      </c>
      <c r="AC134" s="50" t="str">
        <f>IF(AC133&lt;'Print Variations'!$F$5,AC133+1,IF(AC133='Print Variations'!$F$5,IF('Print Variations'!$F$7=0,IF('Print Variations'!$D$5="$","",IF(IFERROR(MATCH(301,AC$2:AC133,0),0)&gt;0,"",301)),101),IF(AC133&gt;='Print Variations'!$F$7,IF(OR('Print Variations'!$D$5="$",'Print Variations'!$D$5=0),"",IF(IFERROR(MATCH(301,AC$2:AC133,0),0)&gt;0,"",301)),AC133+1)))</f>
        <v/>
      </c>
    </row>
    <row r="135" spans="2:29" ht="15.75">
      <c r="B135" s="33"/>
      <c r="C135" s="50" t="str">
        <f>IF(C134&lt;'Print Variations'!$F$5,C134+1,IF(C134='Print Variations'!$F$5,IF('Print Variations'!$F$7=0,IF('Print Variations'!$D$5="$","",IF(IFERROR(MATCH(301,C$13:C134,0),0)&gt;0,"",301)),101),IF(C134&gt;='Print Variations'!$F$7,IF(OR('Print Variations'!$D$5="$",'Print Variations'!$D$5=0),"",IF(IFERROR(MATCH(301,C$13:C134,0),0)&gt;0,"",301)),C134+1)))</f>
        <v/>
      </c>
      <c r="D135" s="32" t="str">
        <f>IFERROR(IF(C135="","",IF(C135=301,"Sales Tax",VLOOKUP(C135,IF(C135&lt;=100,'Enter Cabinet Order Here'!$E:$G,'Enter Additional Product Here'!$E:$G),IF(C135&lt;=100,2,3),FALSE))),"")</f>
        <v/>
      </c>
      <c r="E135" s="157" t="str">
        <f>IFERROR(IF(IF(C135=301,"Sales Tax",VLOOKUP(D135,IF(C135&lt;=100,'Print Here'!$W:$X,'Enter Additional Product Here'!$G:$M),IF(C135&lt;=100,2,3),FALSE))=0,"",IF(C135=301,"Sales Tax",VLOOKUP(D135,IF(C135&lt;=100,'Print Here'!$W:$X,'Enter Additional Product Here'!$G:$M),IF(C135&lt;=100,2,3),FALSE))),"")</f>
        <v/>
      </c>
      <c r="F135" s="157"/>
      <c r="G135" s="157"/>
      <c r="H135" s="157"/>
      <c r="I135" s="157"/>
      <c r="J135" s="157"/>
      <c r="K135" s="133" t="str">
        <f>IFERROR(IF(C135="","",IF(C135=301,"1",VLOOKUP(C135,IF(C135&lt;=100,'Enter Cabinet Order Here'!$E:$G,'Enter Additional Product Here'!$E:$G),IF(C135&lt;=100,3,2),FALSE))),"")</f>
        <v/>
      </c>
      <c r="L135" s="134" t="str">
        <f>IFERROR(IF(C135=301,"",VLOOKUP(D135,IF(C135&lt;=100,'Enter Cabinet Order Here'!$X:$Y,'Enter Additional Product Here'!$G:$H),IF(C135&lt;=100,2,2),FALSE)),"")</f>
        <v/>
      </c>
      <c r="M135" s="134" t="str">
        <f>IFERROR(IF(C135="","",IF(C135=301,'Print Variations'!$D$5,VLOOKUP(C135,IF(C135&lt;=100,'Enter Cabinet Order Here'!$E:$K,'Enter Additional Product Here'!$E:$H),IF(C135&lt;=100,7,4),FALSE))),"")</f>
        <v/>
      </c>
      <c r="N135" s="134" t="str">
        <f t="shared" si="8"/>
        <v/>
      </c>
      <c r="O135" s="33"/>
      <c r="W135" s="73" t="s">
        <v>4618</v>
      </c>
      <c r="X135" s="73" t="s">
        <v>4955</v>
      </c>
      <c r="AC135" s="50" t="str">
        <f>IF(AC134&lt;'Print Variations'!$F$5,AC134+1,IF(AC134='Print Variations'!$F$5,IF('Print Variations'!$F$7=0,IF('Print Variations'!$D$5="$","",IF(IFERROR(MATCH(301,AC$2:AC134,0),0)&gt;0,"",301)),101),IF(AC134&gt;='Print Variations'!$F$7,IF(OR('Print Variations'!$D$5="$",'Print Variations'!$D$5=0),"",IF(IFERROR(MATCH(301,AC$2:AC134,0),0)&gt;0,"",301)),AC134+1)))</f>
        <v/>
      </c>
    </row>
    <row r="136" spans="2:29" ht="15.75">
      <c r="B136" s="33"/>
      <c r="C136" s="50" t="str">
        <f>IF(C135&lt;'Print Variations'!$F$5,C135+1,IF(C135='Print Variations'!$F$5,IF('Print Variations'!$F$7=0,IF('Print Variations'!$D$5="$","",IF(IFERROR(MATCH(301,C$13:C135,0),0)&gt;0,"",301)),101),IF(C135&gt;='Print Variations'!$F$7,IF(OR('Print Variations'!$D$5="$",'Print Variations'!$D$5=0),"",IF(IFERROR(MATCH(301,C$13:C135,0),0)&gt;0,"",301)),C135+1)))</f>
        <v/>
      </c>
      <c r="D136" s="32" t="str">
        <f>IFERROR(IF(C136="","",IF(C136=301,"Sales Tax",VLOOKUP(C136,IF(C136&lt;=100,'Enter Cabinet Order Here'!$E:$G,'Enter Additional Product Here'!$E:$G),IF(C136&lt;=100,2,3),FALSE))),"")</f>
        <v/>
      </c>
      <c r="E136" s="157" t="str">
        <f>IFERROR(IF(IF(C136=301,"Sales Tax",VLOOKUP(D136,IF(C136&lt;=100,'Print Here'!$W:$X,'Enter Additional Product Here'!$G:$M),IF(C136&lt;=100,2,3),FALSE))=0,"",IF(C136=301,"Sales Tax",VLOOKUP(D136,IF(C136&lt;=100,'Print Here'!$W:$X,'Enter Additional Product Here'!$G:$M),IF(C136&lt;=100,2,3),FALSE))),"")</f>
        <v/>
      </c>
      <c r="F136" s="157"/>
      <c r="G136" s="157"/>
      <c r="H136" s="157"/>
      <c r="I136" s="157"/>
      <c r="J136" s="157"/>
      <c r="K136" s="133" t="str">
        <f>IFERROR(IF(C136="","",IF(C136=301,"1",VLOOKUP(C136,IF(C136&lt;=100,'Enter Cabinet Order Here'!$E:$G,'Enter Additional Product Here'!$E:$G),IF(C136&lt;=100,3,2),FALSE))),"")</f>
        <v/>
      </c>
      <c r="L136" s="134" t="str">
        <f>IFERROR(IF(C136=301,"",VLOOKUP(D136,IF(C136&lt;=100,'Enter Cabinet Order Here'!$X:$Y,'Enter Additional Product Here'!$G:$H),IF(C136&lt;=100,2,2),FALSE)),"")</f>
        <v/>
      </c>
      <c r="M136" s="134" t="str">
        <f>IFERROR(IF(C136="","",IF(C136=301,'Print Variations'!$D$5,VLOOKUP(C136,IF(C136&lt;=100,'Enter Cabinet Order Here'!$E:$K,'Enter Additional Product Here'!$E:$H),IF(C136&lt;=100,7,4),FALSE))),"")</f>
        <v/>
      </c>
      <c r="N136" s="134" t="str">
        <f t="shared" si="8"/>
        <v/>
      </c>
      <c r="O136" s="33"/>
      <c r="W136" s="73" t="s">
        <v>868</v>
      </c>
      <c r="X136" s="73" t="s">
        <v>4150</v>
      </c>
      <c r="AC136" s="50" t="str">
        <f>IF(AC135&lt;'Print Variations'!$F$5,AC135+1,IF(AC135='Print Variations'!$F$5,IF('Print Variations'!$F$7=0,IF('Print Variations'!$D$5="$","",IF(IFERROR(MATCH(301,AC$2:AC135,0),0)&gt;0,"",301)),101),IF(AC135&gt;='Print Variations'!$F$7,IF(OR('Print Variations'!$D$5="$",'Print Variations'!$D$5=0),"",IF(IFERROR(MATCH(301,AC$2:AC135,0),0)&gt;0,"",301)),AC135+1)))</f>
        <v/>
      </c>
    </row>
    <row r="137" spans="2:29" ht="15.75">
      <c r="B137" s="33"/>
      <c r="C137" s="50" t="str">
        <f>IF(C136&lt;'Print Variations'!$F$5,C136+1,IF(C136='Print Variations'!$F$5,IF('Print Variations'!$F$7=0,IF('Print Variations'!$D$5="$","",IF(IFERROR(MATCH(301,C$13:C136,0),0)&gt;0,"",301)),101),IF(C136&gt;='Print Variations'!$F$7,IF(OR('Print Variations'!$D$5="$",'Print Variations'!$D$5=0),"",IF(IFERROR(MATCH(301,C$13:C136,0),0)&gt;0,"",301)),C136+1)))</f>
        <v/>
      </c>
      <c r="D137" s="32" t="str">
        <f>IFERROR(IF(C137="","",IF(C137=301,"Sales Tax",VLOOKUP(C137,IF(C137&lt;=100,'Enter Cabinet Order Here'!$E:$G,'Enter Additional Product Here'!$E:$G),IF(C137&lt;=100,2,3),FALSE))),"")</f>
        <v/>
      </c>
      <c r="E137" s="157" t="str">
        <f>IFERROR(IF(IF(C137=301,"Sales Tax",VLOOKUP(D137,IF(C137&lt;=100,'Print Here'!$W:$X,'Enter Additional Product Here'!$G:$M),IF(C137&lt;=100,2,3),FALSE))=0,"",IF(C137=301,"Sales Tax",VLOOKUP(D137,IF(C137&lt;=100,'Print Here'!$W:$X,'Enter Additional Product Here'!$G:$M),IF(C137&lt;=100,2,3),FALSE))),"")</f>
        <v/>
      </c>
      <c r="F137" s="157"/>
      <c r="G137" s="157"/>
      <c r="H137" s="157"/>
      <c r="I137" s="157"/>
      <c r="J137" s="157"/>
      <c r="K137" s="133" t="str">
        <f>IFERROR(IF(C137="","",IF(C137=301,"1",VLOOKUP(C137,IF(C137&lt;=100,'Enter Cabinet Order Here'!$E:$G,'Enter Additional Product Here'!$E:$G),IF(C137&lt;=100,3,2),FALSE))),"")</f>
        <v/>
      </c>
      <c r="L137" s="134" t="str">
        <f>IFERROR(IF(C137=301,"",VLOOKUP(D137,IF(C137&lt;=100,'Enter Cabinet Order Here'!$X:$Y,'Enter Additional Product Here'!$G:$H),IF(C137&lt;=100,2,2),FALSE)),"")</f>
        <v/>
      </c>
      <c r="M137" s="134" t="str">
        <f>IFERROR(IF(C137="","",IF(C137=301,'Print Variations'!$D$5,VLOOKUP(C137,IF(C137&lt;=100,'Enter Cabinet Order Here'!$E:$K,'Enter Additional Product Here'!$E:$H),IF(C137&lt;=100,7,4),FALSE))),"")</f>
        <v/>
      </c>
      <c r="N137" s="134" t="str">
        <f t="shared" si="8"/>
        <v/>
      </c>
      <c r="O137" s="33"/>
      <c r="W137" s="73" t="s">
        <v>869</v>
      </c>
      <c r="X137" s="73" t="s">
        <v>3206</v>
      </c>
      <c r="AC137" s="50" t="str">
        <f>IF(AC136&lt;'Print Variations'!$F$5,AC136+1,IF(AC136='Print Variations'!$F$5,IF('Print Variations'!$F$7=0,IF('Print Variations'!$D$5="$","",IF(IFERROR(MATCH(301,AC$2:AC136,0),0)&gt;0,"",301)),101),IF(AC136&gt;='Print Variations'!$F$7,IF(OR('Print Variations'!$D$5="$",'Print Variations'!$D$5=0),"",IF(IFERROR(MATCH(301,AC$2:AC136,0),0)&gt;0,"",301)),AC136+1)))</f>
        <v/>
      </c>
    </row>
    <row r="138" spans="2:29" ht="15.75">
      <c r="B138" s="33"/>
      <c r="C138" s="50" t="str">
        <f>IF(C137&lt;'Print Variations'!$F$5,C137+1,IF(C137='Print Variations'!$F$5,IF('Print Variations'!$F$7=0,IF('Print Variations'!$D$5="$","",IF(IFERROR(MATCH(301,C$13:C137,0),0)&gt;0,"",301)),101),IF(C137&gt;='Print Variations'!$F$7,IF(OR('Print Variations'!$D$5="$",'Print Variations'!$D$5=0),"",IF(IFERROR(MATCH(301,C$13:C137,0),0)&gt;0,"",301)),C137+1)))</f>
        <v/>
      </c>
      <c r="D138" s="32" t="str">
        <f>IFERROR(IF(C138="","",IF(C138=301,"Sales Tax",VLOOKUP(C138,IF(C138&lt;=100,'Enter Cabinet Order Here'!$E:$G,'Enter Additional Product Here'!$E:$G),IF(C138&lt;=100,2,3),FALSE))),"")</f>
        <v/>
      </c>
      <c r="E138" s="157" t="str">
        <f>IFERROR(IF(IF(C138=301,"Sales Tax",VLOOKUP(D138,IF(C138&lt;=100,'Print Here'!$W:$X,'Enter Additional Product Here'!$G:$M),IF(C138&lt;=100,2,3),FALSE))=0,"",IF(C138=301,"Sales Tax",VLOOKUP(D138,IF(C138&lt;=100,'Print Here'!$W:$X,'Enter Additional Product Here'!$G:$M),IF(C138&lt;=100,2,3),FALSE))),"")</f>
        <v/>
      </c>
      <c r="F138" s="157"/>
      <c r="G138" s="157"/>
      <c r="H138" s="157"/>
      <c r="I138" s="157"/>
      <c r="J138" s="157"/>
      <c r="K138" s="133" t="str">
        <f>IFERROR(IF(C138="","",IF(C138=301,"1",VLOOKUP(C138,IF(C138&lt;=100,'Enter Cabinet Order Here'!$E:$G,'Enter Additional Product Here'!$E:$G),IF(C138&lt;=100,3,2),FALSE))),"")</f>
        <v/>
      </c>
      <c r="L138" s="134" t="str">
        <f>IFERROR(IF(C138=301,"",VLOOKUP(D138,IF(C138&lt;=100,'Enter Cabinet Order Here'!$X:$Y,'Enter Additional Product Here'!$G:$H),IF(C138&lt;=100,2,2),FALSE)),"")</f>
        <v/>
      </c>
      <c r="M138" s="134" t="str">
        <f>IFERROR(IF(C138="","",IF(C138=301,'Print Variations'!$D$5,VLOOKUP(C138,IF(C138&lt;=100,'Enter Cabinet Order Here'!$E:$K,'Enter Additional Product Here'!$E:$H),IF(C138&lt;=100,7,4),FALSE))),"")</f>
        <v/>
      </c>
      <c r="N138" s="134" t="str">
        <f t="shared" si="8"/>
        <v/>
      </c>
      <c r="O138" s="33"/>
      <c r="W138" s="73" t="s">
        <v>870</v>
      </c>
      <c r="X138" s="73" t="s">
        <v>2666</v>
      </c>
      <c r="AC138" s="50" t="str">
        <f>IF(AC137&lt;'Print Variations'!$F$5,AC137+1,IF(AC137='Print Variations'!$F$5,IF('Print Variations'!$F$7=0,IF('Print Variations'!$D$5="$","",IF(IFERROR(MATCH(301,AC$2:AC137,0),0)&gt;0,"",301)),101),IF(AC137&gt;='Print Variations'!$F$7,IF(OR('Print Variations'!$D$5="$",'Print Variations'!$D$5=0),"",IF(IFERROR(MATCH(301,AC$2:AC137,0),0)&gt;0,"",301)),AC137+1)))</f>
        <v/>
      </c>
    </row>
    <row r="139" spans="2:29" ht="15.75">
      <c r="B139" s="33"/>
      <c r="C139" s="50" t="str">
        <f>IF(C138&lt;'Print Variations'!$F$5,C138+1,IF(C138='Print Variations'!$F$5,IF('Print Variations'!$F$7=0,IF('Print Variations'!$D$5="$","",IF(IFERROR(MATCH(301,C$13:C138,0),0)&gt;0,"",301)),101),IF(C138&gt;='Print Variations'!$F$7,IF(OR('Print Variations'!$D$5="$",'Print Variations'!$D$5=0),"",IF(IFERROR(MATCH(301,C$13:C138,0),0)&gt;0,"",301)),C138+1)))</f>
        <v/>
      </c>
      <c r="D139" s="32" t="str">
        <f>IFERROR(IF(C139="","",IF(C139=301,"Sales Tax",VLOOKUP(C139,IF(C139&lt;=100,'Enter Cabinet Order Here'!$E:$G,'Enter Additional Product Here'!$E:$G),IF(C139&lt;=100,2,3),FALSE))),"")</f>
        <v/>
      </c>
      <c r="E139" s="157" t="str">
        <f>IFERROR(IF(IF(C139=301,"Sales Tax",VLOOKUP(D139,IF(C139&lt;=100,'Print Here'!$W:$X,'Enter Additional Product Here'!$G:$M),IF(C139&lt;=100,2,3),FALSE))=0,"",IF(C139=301,"Sales Tax",VLOOKUP(D139,IF(C139&lt;=100,'Print Here'!$W:$X,'Enter Additional Product Here'!$G:$M),IF(C139&lt;=100,2,3),FALSE))),"")</f>
        <v/>
      </c>
      <c r="F139" s="157"/>
      <c r="G139" s="157"/>
      <c r="H139" s="157"/>
      <c r="I139" s="157"/>
      <c r="J139" s="157"/>
      <c r="K139" s="133" t="str">
        <f>IFERROR(IF(C139="","",IF(C139=301,"1",VLOOKUP(C139,IF(C139&lt;=100,'Enter Cabinet Order Here'!$E:$G,'Enter Additional Product Here'!$E:$G),IF(C139&lt;=100,3,2),FALSE))),"")</f>
        <v/>
      </c>
      <c r="L139" s="134" t="str">
        <f>IFERROR(IF(C139=301,"",VLOOKUP(D139,IF(C139&lt;=100,'Enter Cabinet Order Here'!$X:$Y,'Enter Additional Product Here'!$G:$H),IF(C139&lt;=100,2,2),FALSE)),"")</f>
        <v/>
      </c>
      <c r="M139" s="134" t="str">
        <f>IFERROR(IF(C139="","",IF(C139=301,'Print Variations'!$D$5,VLOOKUP(C139,IF(C139&lt;=100,'Enter Cabinet Order Here'!$E:$K,'Enter Additional Product Here'!$E:$H),IF(C139&lt;=100,7,4),FALSE))),"")</f>
        <v/>
      </c>
      <c r="N139" s="134" t="str">
        <f t="shared" si="8"/>
        <v/>
      </c>
      <c r="O139" s="33"/>
      <c r="W139" s="73" t="s">
        <v>5730</v>
      </c>
      <c r="X139" s="73" t="s">
        <v>5974</v>
      </c>
      <c r="AC139" s="50" t="str">
        <f>IF(AC138&lt;'Print Variations'!$F$5,AC138+1,IF(AC138='Print Variations'!$F$5,IF('Print Variations'!$F$7=0,IF('Print Variations'!$D$5="$","",IF(IFERROR(MATCH(301,AC$2:AC138,0),0)&gt;0,"",301)),101),IF(AC138&gt;='Print Variations'!$F$7,IF(OR('Print Variations'!$D$5="$",'Print Variations'!$D$5=0),"",IF(IFERROR(MATCH(301,AC$2:AC138,0),0)&gt;0,"",301)),AC138+1)))</f>
        <v/>
      </c>
    </row>
    <row r="140" spans="2:29" ht="15.75">
      <c r="B140" s="33"/>
      <c r="C140" s="50" t="str">
        <f>IF(C139&lt;'Print Variations'!$F$5,C139+1,IF(C139='Print Variations'!$F$5,IF('Print Variations'!$F$7=0,IF('Print Variations'!$D$5="$","",IF(IFERROR(MATCH(301,C$13:C139,0),0)&gt;0,"",301)),101),IF(C139&gt;='Print Variations'!$F$7,IF(OR('Print Variations'!$D$5="$",'Print Variations'!$D$5=0),"",IF(IFERROR(MATCH(301,C$13:C139,0),0)&gt;0,"",301)),C139+1)))</f>
        <v/>
      </c>
      <c r="D140" s="32" t="str">
        <f>IFERROR(IF(C140="","",IF(C140=301,"Sales Tax",VLOOKUP(C140,IF(C140&lt;=100,'Enter Cabinet Order Here'!$E:$G,'Enter Additional Product Here'!$E:$G),IF(C140&lt;=100,2,3),FALSE))),"")</f>
        <v/>
      </c>
      <c r="E140" s="157" t="str">
        <f>IFERROR(IF(IF(C140=301,"Sales Tax",VLOOKUP(D140,IF(C140&lt;=100,'Print Here'!$W:$X,'Enter Additional Product Here'!$G:$M),IF(C140&lt;=100,2,3),FALSE))=0,"",IF(C140=301,"Sales Tax",VLOOKUP(D140,IF(C140&lt;=100,'Print Here'!$W:$X,'Enter Additional Product Here'!$G:$M),IF(C140&lt;=100,2,3),FALSE))),"")</f>
        <v/>
      </c>
      <c r="F140" s="157"/>
      <c r="G140" s="157"/>
      <c r="H140" s="157"/>
      <c r="I140" s="157"/>
      <c r="J140" s="157"/>
      <c r="K140" s="133" t="str">
        <f>IFERROR(IF(C140="","",IF(C140=301,"1",VLOOKUP(C140,IF(C140&lt;=100,'Enter Cabinet Order Here'!$E:$G,'Enter Additional Product Here'!$E:$G),IF(C140&lt;=100,3,2),FALSE))),"")</f>
        <v/>
      </c>
      <c r="L140" s="134" t="str">
        <f>IFERROR(IF(C140=301,"",VLOOKUP(D140,IF(C140&lt;=100,'Enter Cabinet Order Here'!$X:$Y,'Enter Additional Product Here'!$G:$H),IF(C140&lt;=100,2,2),FALSE)),"")</f>
        <v/>
      </c>
      <c r="M140" s="134" t="str">
        <f>IFERROR(IF(C140="","",IF(C140=301,'Print Variations'!$D$5,VLOOKUP(C140,IF(C140&lt;=100,'Enter Cabinet Order Here'!$E:$K,'Enter Additional Product Here'!$E:$H),IF(C140&lt;=100,7,4),FALSE))),"")</f>
        <v/>
      </c>
      <c r="N140" s="134" t="str">
        <f t="shared" si="8"/>
        <v/>
      </c>
      <c r="O140" s="33"/>
      <c r="W140" s="73" t="s">
        <v>4619</v>
      </c>
      <c r="X140" s="73" t="s">
        <v>4956</v>
      </c>
      <c r="AC140" s="50" t="str">
        <f>IF(AC139&lt;'Print Variations'!$F$5,AC139+1,IF(AC139='Print Variations'!$F$5,IF('Print Variations'!$F$7=0,IF('Print Variations'!$D$5="$","",IF(IFERROR(MATCH(301,AC$2:AC139,0),0)&gt;0,"",301)),101),IF(AC139&gt;='Print Variations'!$F$7,IF(OR('Print Variations'!$D$5="$",'Print Variations'!$D$5=0),"",IF(IFERROR(MATCH(301,AC$2:AC139,0),0)&gt;0,"",301)),AC139+1)))</f>
        <v/>
      </c>
    </row>
    <row r="141" spans="2:29" ht="15.75">
      <c r="B141" s="33"/>
      <c r="C141" s="50" t="str">
        <f>IF(C140&lt;'Print Variations'!$F$5,C140+1,IF(C140='Print Variations'!$F$5,IF('Print Variations'!$F$7=0,IF('Print Variations'!$D$5="$","",IF(IFERROR(MATCH(301,C$13:C140,0),0)&gt;0,"",301)),101),IF(C140&gt;='Print Variations'!$F$7,IF(OR('Print Variations'!$D$5="$",'Print Variations'!$D$5=0),"",IF(IFERROR(MATCH(301,C$13:C140,0),0)&gt;0,"",301)),C140+1)))</f>
        <v/>
      </c>
      <c r="D141" s="32" t="str">
        <f>IFERROR(IF(C141="","",IF(C141=301,"Sales Tax",VLOOKUP(C141,IF(C141&lt;=100,'Enter Cabinet Order Here'!$E:$G,'Enter Additional Product Here'!$E:$G),IF(C141&lt;=100,2,3),FALSE))),"")</f>
        <v/>
      </c>
      <c r="E141" s="157" t="str">
        <f>IFERROR(IF(IF(C141=301,"Sales Tax",VLOOKUP(D141,IF(C141&lt;=100,'Print Here'!$W:$X,'Enter Additional Product Here'!$G:$M),IF(C141&lt;=100,2,3),FALSE))=0,"",IF(C141=301,"Sales Tax",VLOOKUP(D141,IF(C141&lt;=100,'Print Here'!$W:$X,'Enter Additional Product Here'!$G:$M),IF(C141&lt;=100,2,3),FALSE))),"")</f>
        <v/>
      </c>
      <c r="F141" s="157"/>
      <c r="G141" s="157"/>
      <c r="H141" s="157"/>
      <c r="I141" s="157"/>
      <c r="J141" s="157"/>
      <c r="K141" s="133" t="str">
        <f>IFERROR(IF(C141="","",IF(C141=301,"1",VLOOKUP(C141,IF(C141&lt;=100,'Enter Cabinet Order Here'!$E:$G,'Enter Additional Product Here'!$E:$G),IF(C141&lt;=100,3,2),FALSE))),"")</f>
        <v/>
      </c>
      <c r="L141" s="134" t="str">
        <f>IFERROR(IF(C141=301,"",VLOOKUP(D141,IF(C141&lt;=100,'Enter Cabinet Order Here'!$X:$Y,'Enter Additional Product Here'!$G:$H),IF(C141&lt;=100,2,2),FALSE)),"")</f>
        <v/>
      </c>
      <c r="M141" s="134" t="str">
        <f>IFERROR(IF(C141="","",IF(C141=301,'Print Variations'!$D$5,VLOOKUP(C141,IF(C141&lt;=100,'Enter Cabinet Order Here'!$E:$K,'Enter Additional Product Here'!$E:$H),IF(C141&lt;=100,7,4),FALSE))),"")</f>
        <v/>
      </c>
      <c r="N141" s="134" t="str">
        <f t="shared" si="8"/>
        <v/>
      </c>
      <c r="O141" s="33"/>
      <c r="W141" s="73" t="s">
        <v>7488</v>
      </c>
      <c r="X141" s="73" t="s">
        <v>7932</v>
      </c>
      <c r="AC141" s="50" t="str">
        <f>IF(AC140&lt;'Print Variations'!$F$5,AC140+1,IF(AC140='Print Variations'!$F$5,IF('Print Variations'!$F$7=0,IF('Print Variations'!$D$5="$","",IF(IFERROR(MATCH(301,AC$2:AC140,0),0)&gt;0,"",301)),101),IF(AC140&gt;='Print Variations'!$F$7,IF(OR('Print Variations'!$D$5="$",'Print Variations'!$D$5=0),"",IF(IFERROR(MATCH(301,AC$2:AC140,0),0)&gt;0,"",301)),AC140+1)))</f>
        <v/>
      </c>
    </row>
    <row r="142" spans="2:29" ht="15.75">
      <c r="B142" s="33"/>
      <c r="C142" s="50" t="str">
        <f>IF(C141&lt;'Print Variations'!$F$5,C141+1,IF(C141='Print Variations'!$F$5,IF('Print Variations'!$F$7=0,IF('Print Variations'!$D$5="$","",IF(IFERROR(MATCH(301,C$13:C141,0),0)&gt;0,"",301)),101),IF(C141&gt;='Print Variations'!$F$7,IF(OR('Print Variations'!$D$5="$",'Print Variations'!$D$5=0),"",IF(IFERROR(MATCH(301,C$13:C141,0),0)&gt;0,"",301)),C141+1)))</f>
        <v/>
      </c>
      <c r="D142" s="32" t="str">
        <f>IFERROR(IF(C142="","",IF(C142=301,"Sales Tax",VLOOKUP(C142,IF(C142&lt;=100,'Enter Cabinet Order Here'!$E:$G,'Enter Additional Product Here'!$E:$G),IF(C142&lt;=100,2,3),FALSE))),"")</f>
        <v/>
      </c>
      <c r="E142" s="157" t="str">
        <f>IFERROR(IF(IF(C142=301,"Sales Tax",VLOOKUP(D142,IF(C142&lt;=100,'Print Here'!$W:$X,'Enter Additional Product Here'!$G:$M),IF(C142&lt;=100,2,3),FALSE))=0,"",IF(C142=301,"Sales Tax",VLOOKUP(D142,IF(C142&lt;=100,'Print Here'!$W:$X,'Enter Additional Product Here'!$G:$M),IF(C142&lt;=100,2,3),FALSE))),"")</f>
        <v/>
      </c>
      <c r="F142" s="157"/>
      <c r="G142" s="157"/>
      <c r="H142" s="157"/>
      <c r="I142" s="157"/>
      <c r="J142" s="157"/>
      <c r="K142" s="133" t="str">
        <f>IFERROR(IF(C142="","",IF(C142=301,"1",VLOOKUP(C142,IF(C142&lt;=100,'Enter Cabinet Order Here'!$E:$G,'Enter Additional Product Here'!$E:$G),IF(C142&lt;=100,3,2),FALSE))),"")</f>
        <v/>
      </c>
      <c r="L142" s="134" t="str">
        <f>IFERROR(IF(C142=301,"",VLOOKUP(D142,IF(C142&lt;=100,'Enter Cabinet Order Here'!$X:$Y,'Enter Additional Product Here'!$G:$H),IF(C142&lt;=100,2,2),FALSE)),"")</f>
        <v/>
      </c>
      <c r="M142" s="134" t="str">
        <f>IFERROR(IF(C142="","",IF(C142=301,'Print Variations'!$D$5,VLOOKUP(C142,IF(C142&lt;=100,'Enter Cabinet Order Here'!$E:$K,'Enter Additional Product Here'!$E:$H),IF(C142&lt;=100,7,4),FALSE))),"")</f>
        <v/>
      </c>
      <c r="N142" s="134" t="str">
        <f t="shared" si="8"/>
        <v/>
      </c>
      <c r="O142" s="33"/>
      <c r="W142" s="73" t="s">
        <v>6185</v>
      </c>
      <c r="X142" s="73" t="s">
        <v>6332</v>
      </c>
      <c r="AC142" s="50" t="str">
        <f>IF(AC141&lt;'Print Variations'!$F$5,AC141+1,IF(AC141='Print Variations'!$F$5,IF('Print Variations'!$F$7=0,IF('Print Variations'!$D$5="$","",IF(IFERROR(MATCH(301,AC$2:AC141,0),0)&gt;0,"",301)),101),IF(AC141&gt;='Print Variations'!$F$7,IF(OR('Print Variations'!$D$5="$",'Print Variations'!$D$5=0),"",IF(IFERROR(MATCH(301,AC$2:AC141,0),0)&gt;0,"",301)),AC141+1)))</f>
        <v/>
      </c>
    </row>
    <row r="143" spans="2:29" ht="15.75">
      <c r="B143" s="33"/>
      <c r="C143" s="50" t="str">
        <f>IF(C142&lt;'Print Variations'!$F$5,C142+1,IF(C142='Print Variations'!$F$5,IF('Print Variations'!$F$7=0,IF('Print Variations'!$D$5="$","",IF(IFERROR(MATCH(301,C$13:C142,0),0)&gt;0,"",301)),101),IF(C142&gt;='Print Variations'!$F$7,IF(OR('Print Variations'!$D$5="$",'Print Variations'!$D$5=0),"",IF(IFERROR(MATCH(301,C$13:C142,0),0)&gt;0,"",301)),C142+1)))</f>
        <v/>
      </c>
      <c r="D143" s="32" t="str">
        <f>IFERROR(IF(C143="","",IF(C143=301,"Sales Tax",VLOOKUP(C143,IF(C143&lt;=100,'Enter Cabinet Order Here'!$E:$G,'Enter Additional Product Here'!$E:$G),IF(C143&lt;=100,2,3),FALSE))),"")</f>
        <v/>
      </c>
      <c r="E143" s="157" t="str">
        <f>IFERROR(IF(IF(C143=301,"Sales Tax",VLOOKUP(D143,IF(C143&lt;=100,'Print Here'!$W:$X,'Enter Additional Product Here'!$G:$M),IF(C143&lt;=100,2,3),FALSE))=0,"",IF(C143=301,"Sales Tax",VLOOKUP(D143,IF(C143&lt;=100,'Print Here'!$W:$X,'Enter Additional Product Here'!$G:$M),IF(C143&lt;=100,2,3),FALSE))),"")</f>
        <v/>
      </c>
      <c r="F143" s="157"/>
      <c r="G143" s="157"/>
      <c r="H143" s="157"/>
      <c r="I143" s="157"/>
      <c r="J143" s="157"/>
      <c r="K143" s="133" t="str">
        <f>IFERROR(IF(C143="","",IF(C143=301,"1",VLOOKUP(C143,IF(C143&lt;=100,'Enter Cabinet Order Here'!$E:$G,'Enter Additional Product Here'!$E:$G),IF(C143&lt;=100,3,2),FALSE))),"")</f>
        <v/>
      </c>
      <c r="L143" s="134" t="str">
        <f>IFERROR(IF(C143=301,"",VLOOKUP(D143,IF(C143&lt;=100,'Enter Cabinet Order Here'!$X:$Y,'Enter Additional Product Here'!$G:$H),IF(C143&lt;=100,2,2),FALSE)),"")</f>
        <v/>
      </c>
      <c r="M143" s="134" t="str">
        <f>IFERROR(IF(C143="","",IF(C143=301,'Print Variations'!$D$5,VLOOKUP(C143,IF(C143&lt;=100,'Enter Cabinet Order Here'!$E:$K,'Enter Additional Product Here'!$E:$H),IF(C143&lt;=100,7,4),FALSE))),"")</f>
        <v/>
      </c>
      <c r="N143" s="134" t="str">
        <f t="shared" si="8"/>
        <v/>
      </c>
      <c r="O143" s="33"/>
      <c r="W143" s="73" t="s">
        <v>872</v>
      </c>
      <c r="X143" s="73" t="s">
        <v>4151</v>
      </c>
      <c r="AC143" s="50" t="str">
        <f>IF(AC142&lt;'Print Variations'!$F$5,AC142+1,IF(AC142='Print Variations'!$F$5,IF('Print Variations'!$F$7=0,IF('Print Variations'!$D$5="$","",IF(IFERROR(MATCH(301,AC$2:AC142,0),0)&gt;0,"",301)),101),IF(AC142&gt;='Print Variations'!$F$7,IF(OR('Print Variations'!$D$5="$",'Print Variations'!$D$5=0),"",IF(IFERROR(MATCH(301,AC$2:AC142,0),0)&gt;0,"",301)),AC142+1)))</f>
        <v/>
      </c>
    </row>
    <row r="144" spans="2:29" ht="15.75">
      <c r="B144" s="33"/>
      <c r="C144" s="50" t="str">
        <f>IF(C143&lt;'Print Variations'!$F$5,C143+1,IF(C143='Print Variations'!$F$5,IF('Print Variations'!$F$7=0,IF('Print Variations'!$D$5="$","",IF(IFERROR(MATCH(301,C$13:C143,0),0)&gt;0,"",301)),101),IF(C143&gt;='Print Variations'!$F$7,IF(OR('Print Variations'!$D$5="$",'Print Variations'!$D$5=0),"",IF(IFERROR(MATCH(301,C$13:C143,0),0)&gt;0,"",301)),C143+1)))</f>
        <v/>
      </c>
      <c r="D144" s="32" t="str">
        <f>IFERROR(IF(C144="","",IF(C144=301,"Sales Tax",VLOOKUP(C144,IF(C144&lt;=100,'Enter Cabinet Order Here'!$E:$G,'Enter Additional Product Here'!$E:$G),IF(C144&lt;=100,2,3),FALSE))),"")</f>
        <v/>
      </c>
      <c r="E144" s="157" t="str">
        <f>IFERROR(IF(IF(C144=301,"Sales Tax",VLOOKUP(D144,IF(C144&lt;=100,'Print Here'!$W:$X,'Enter Additional Product Here'!$G:$M),IF(C144&lt;=100,2,3),FALSE))=0,"",IF(C144=301,"Sales Tax",VLOOKUP(D144,IF(C144&lt;=100,'Print Here'!$W:$X,'Enter Additional Product Here'!$G:$M),IF(C144&lt;=100,2,3),FALSE))),"")</f>
        <v/>
      </c>
      <c r="F144" s="157"/>
      <c r="G144" s="157"/>
      <c r="H144" s="157"/>
      <c r="I144" s="157"/>
      <c r="J144" s="157"/>
      <c r="K144" s="133" t="str">
        <f>IFERROR(IF(C144="","",IF(C144=301,"1",VLOOKUP(C144,IF(C144&lt;=100,'Enter Cabinet Order Here'!$E:$G,'Enter Additional Product Here'!$E:$G),IF(C144&lt;=100,3,2),FALSE))),"")</f>
        <v/>
      </c>
      <c r="L144" s="134" t="str">
        <f>IFERROR(IF(C144=301,"",VLOOKUP(D144,IF(C144&lt;=100,'Enter Cabinet Order Here'!$X:$Y,'Enter Additional Product Here'!$G:$H),IF(C144&lt;=100,2,2),FALSE)),"")</f>
        <v/>
      </c>
      <c r="M144" s="134" t="str">
        <f>IFERROR(IF(C144="","",IF(C144=301,'Print Variations'!$D$5,VLOOKUP(C144,IF(C144&lt;=100,'Enter Cabinet Order Here'!$E:$K,'Enter Additional Product Here'!$E:$H),IF(C144&lt;=100,7,4),FALSE))),"")</f>
        <v/>
      </c>
      <c r="N144" s="134" t="str">
        <f t="shared" si="8"/>
        <v/>
      </c>
      <c r="O144" s="33"/>
      <c r="W144" s="73" t="s">
        <v>395</v>
      </c>
      <c r="X144" s="73" t="s">
        <v>3058</v>
      </c>
      <c r="AC144" s="50" t="str">
        <f>IF(AC143&lt;'Print Variations'!$F$5,AC143+1,IF(AC143='Print Variations'!$F$5,IF('Print Variations'!$F$7=0,IF('Print Variations'!$D$5="$","",IF(IFERROR(MATCH(301,AC$2:AC143,0),0)&gt;0,"",301)),101),IF(AC143&gt;='Print Variations'!$F$7,IF(OR('Print Variations'!$D$5="$",'Print Variations'!$D$5=0),"",IF(IFERROR(MATCH(301,AC$2:AC143,0),0)&gt;0,"",301)),AC143+1)))</f>
        <v/>
      </c>
    </row>
    <row r="145" spans="2:29" ht="15.75">
      <c r="B145" s="33"/>
      <c r="C145" s="50" t="str">
        <f>IF(C144&lt;'Print Variations'!$F$5,C144+1,IF(C144='Print Variations'!$F$5,IF('Print Variations'!$F$7=0,IF('Print Variations'!$D$5="$","",IF(IFERROR(MATCH(301,C$13:C144,0),0)&gt;0,"",301)),101),IF(C144&gt;='Print Variations'!$F$7,IF(OR('Print Variations'!$D$5="$",'Print Variations'!$D$5=0),"",IF(IFERROR(MATCH(301,C$13:C144,0),0)&gt;0,"",301)),C144+1)))</f>
        <v/>
      </c>
      <c r="D145" s="32" t="str">
        <f>IFERROR(IF(C145="","",IF(C145=301,"Sales Tax",VLOOKUP(C145,IF(C145&lt;=100,'Enter Cabinet Order Here'!$E:$G,'Enter Additional Product Here'!$E:$G),IF(C145&lt;=100,2,3),FALSE))),"")</f>
        <v/>
      </c>
      <c r="E145" s="157" t="str">
        <f>IFERROR(IF(IF(C145=301,"Sales Tax",VLOOKUP(D145,IF(C145&lt;=100,'Print Here'!$W:$X,'Enter Additional Product Here'!$G:$M),IF(C145&lt;=100,2,3),FALSE))=0,"",IF(C145=301,"Sales Tax",VLOOKUP(D145,IF(C145&lt;=100,'Print Here'!$W:$X,'Enter Additional Product Here'!$G:$M),IF(C145&lt;=100,2,3),FALSE))),"")</f>
        <v/>
      </c>
      <c r="F145" s="157"/>
      <c r="G145" s="157"/>
      <c r="H145" s="157"/>
      <c r="I145" s="157"/>
      <c r="J145" s="157"/>
      <c r="K145" s="133" t="str">
        <f>IFERROR(IF(C145="","",IF(C145=301,"1",VLOOKUP(C145,IF(C145&lt;=100,'Enter Cabinet Order Here'!$E:$G,'Enter Additional Product Here'!$E:$G),IF(C145&lt;=100,3,2),FALSE))),"")</f>
        <v/>
      </c>
      <c r="L145" s="134" t="str">
        <f>IFERROR(IF(C145=301,"",VLOOKUP(D145,IF(C145&lt;=100,'Enter Cabinet Order Here'!$X:$Y,'Enter Additional Product Here'!$G:$H),IF(C145&lt;=100,2,2),FALSE)),"")</f>
        <v/>
      </c>
      <c r="M145" s="134" t="str">
        <f>IFERROR(IF(C145="","",IF(C145=301,'Print Variations'!$D$5,VLOOKUP(C145,IF(C145&lt;=100,'Enter Cabinet Order Here'!$E:$K,'Enter Additional Product Here'!$E:$H),IF(C145&lt;=100,7,4),FALSE))),"")</f>
        <v/>
      </c>
      <c r="N145" s="134" t="str">
        <f t="shared" si="8"/>
        <v/>
      </c>
      <c r="O145" s="33"/>
      <c r="W145" s="73" t="s">
        <v>396</v>
      </c>
      <c r="X145" s="73" t="s">
        <v>2516</v>
      </c>
      <c r="AC145" s="50" t="str">
        <f>IF(AC144&lt;'Print Variations'!$F$5,AC144+1,IF(AC144='Print Variations'!$F$5,IF('Print Variations'!$F$7=0,IF('Print Variations'!$D$5="$","",IF(IFERROR(MATCH(301,AC$2:AC144,0),0)&gt;0,"",301)),101),IF(AC144&gt;='Print Variations'!$F$7,IF(OR('Print Variations'!$D$5="$",'Print Variations'!$D$5=0),"",IF(IFERROR(MATCH(301,AC$2:AC144,0),0)&gt;0,"",301)),AC144+1)))</f>
        <v/>
      </c>
    </row>
    <row r="146" spans="2:29" ht="15.75">
      <c r="B146" s="33"/>
      <c r="C146" s="50" t="str">
        <f>IF(C145&lt;'Print Variations'!$F$5,C145+1,IF(C145='Print Variations'!$F$5,IF('Print Variations'!$F$7=0,IF('Print Variations'!$D$5="$","",IF(IFERROR(MATCH(301,C$13:C145,0),0)&gt;0,"",301)),101),IF(C145&gt;='Print Variations'!$F$7,IF(OR('Print Variations'!$D$5="$",'Print Variations'!$D$5=0),"",IF(IFERROR(MATCH(301,C$13:C145,0),0)&gt;0,"",301)),C145+1)))</f>
        <v/>
      </c>
      <c r="D146" s="32" t="str">
        <f>IFERROR(IF(C146="","",IF(C146=301,"Sales Tax",VLOOKUP(C146,IF(C146&lt;=100,'Enter Cabinet Order Here'!$E:$G,'Enter Additional Product Here'!$E:$G),IF(C146&lt;=100,2,3),FALSE))),"")</f>
        <v/>
      </c>
      <c r="E146" s="157" t="str">
        <f>IFERROR(IF(IF(C146=301,"Sales Tax",VLOOKUP(D146,IF(C146&lt;=100,'Print Here'!$W:$X,'Enter Additional Product Here'!$G:$M),IF(C146&lt;=100,2,3),FALSE))=0,"",IF(C146=301,"Sales Tax",VLOOKUP(D146,IF(C146&lt;=100,'Print Here'!$W:$X,'Enter Additional Product Here'!$G:$M),IF(C146&lt;=100,2,3),FALSE))),"")</f>
        <v/>
      </c>
      <c r="F146" s="157"/>
      <c r="G146" s="157"/>
      <c r="H146" s="157"/>
      <c r="I146" s="157"/>
      <c r="J146" s="157"/>
      <c r="K146" s="133" t="str">
        <f>IFERROR(IF(C146="","",IF(C146=301,"1",VLOOKUP(C146,IF(C146&lt;=100,'Enter Cabinet Order Here'!$E:$G,'Enter Additional Product Here'!$E:$G),IF(C146&lt;=100,3,2),FALSE))),"")</f>
        <v/>
      </c>
      <c r="L146" s="134" t="str">
        <f>IFERROR(IF(C146=301,"",VLOOKUP(D146,IF(C146&lt;=100,'Enter Cabinet Order Here'!$X:$Y,'Enter Additional Product Here'!$G:$H),IF(C146&lt;=100,2,2),FALSE)),"")</f>
        <v/>
      </c>
      <c r="M146" s="134" t="str">
        <f>IFERROR(IF(C146="","",IF(C146=301,'Print Variations'!$D$5,VLOOKUP(C146,IF(C146&lt;=100,'Enter Cabinet Order Here'!$E:$K,'Enter Additional Product Here'!$E:$H),IF(C146&lt;=100,7,4),FALSE))),"")</f>
        <v/>
      </c>
      <c r="N146" s="134" t="str">
        <f t="shared" si="8"/>
        <v/>
      </c>
      <c r="O146" s="33"/>
      <c r="W146" s="73" t="s">
        <v>5491</v>
      </c>
      <c r="X146" s="73" t="s">
        <v>5640</v>
      </c>
      <c r="AC146" s="50" t="str">
        <f>IF(AC145&lt;'Print Variations'!$F$5,AC145+1,IF(AC145='Print Variations'!$F$5,IF('Print Variations'!$F$7=0,IF('Print Variations'!$D$5="$","",IF(IFERROR(MATCH(301,AC$2:AC145,0),0)&gt;0,"",301)),101),IF(AC145&gt;='Print Variations'!$F$7,IF(OR('Print Variations'!$D$5="$",'Print Variations'!$D$5=0),"",IF(IFERROR(MATCH(301,AC$2:AC145,0),0)&gt;0,"",301)),AC145+1)))</f>
        <v/>
      </c>
    </row>
    <row r="147" spans="2:29" ht="15.75">
      <c r="B147" s="33"/>
      <c r="C147" s="50" t="str">
        <f>IF(C146&lt;'Print Variations'!$F$5,C146+1,IF(C146='Print Variations'!$F$5,IF('Print Variations'!$F$7=0,IF('Print Variations'!$D$5="$","",IF(IFERROR(MATCH(301,C$13:C146,0),0)&gt;0,"",301)),101),IF(C146&gt;='Print Variations'!$F$7,IF(OR('Print Variations'!$D$5="$",'Print Variations'!$D$5=0),"",IF(IFERROR(MATCH(301,C$13:C146,0),0)&gt;0,"",301)),C146+1)))</f>
        <v/>
      </c>
      <c r="D147" s="32" t="str">
        <f>IFERROR(IF(C147="","",IF(C147=301,"Sales Tax",VLOOKUP(C147,IF(C147&lt;=100,'Enter Cabinet Order Here'!$E:$G,'Enter Additional Product Here'!$E:$G),IF(C147&lt;=100,2,3),FALSE))),"")</f>
        <v/>
      </c>
      <c r="E147" s="157" t="str">
        <f>IFERROR(IF(IF(C147=301,"Sales Tax",VLOOKUP(D147,IF(C147&lt;=100,'Print Here'!$W:$X,'Enter Additional Product Here'!$G:$M),IF(C147&lt;=100,2,3),FALSE))=0,"",IF(C147=301,"Sales Tax",VLOOKUP(D147,IF(C147&lt;=100,'Print Here'!$W:$X,'Enter Additional Product Here'!$G:$M),IF(C147&lt;=100,2,3),FALSE))),"")</f>
        <v/>
      </c>
      <c r="F147" s="157"/>
      <c r="G147" s="157"/>
      <c r="H147" s="157"/>
      <c r="I147" s="157"/>
      <c r="J147" s="157"/>
      <c r="K147" s="133" t="str">
        <f>IFERROR(IF(C147="","",IF(C147=301,"1",VLOOKUP(C147,IF(C147&lt;=100,'Enter Cabinet Order Here'!$E:$G,'Enter Additional Product Here'!$E:$G),IF(C147&lt;=100,3,2),FALSE))),"")</f>
        <v/>
      </c>
      <c r="L147" s="134" t="str">
        <f>IFERROR(IF(C147=301,"",VLOOKUP(D147,IF(C147&lt;=100,'Enter Cabinet Order Here'!$X:$Y,'Enter Additional Product Here'!$G:$H),IF(C147&lt;=100,2,2),FALSE)),"")</f>
        <v/>
      </c>
      <c r="M147" s="134" t="str">
        <f>IFERROR(IF(C147="","",IF(C147=301,'Print Variations'!$D$5,VLOOKUP(C147,IF(C147&lt;=100,'Enter Cabinet Order Here'!$E:$K,'Enter Additional Product Here'!$E:$H),IF(C147&lt;=100,7,4),FALSE))),"")</f>
        <v/>
      </c>
      <c r="N147" s="134" t="str">
        <f t="shared" si="8"/>
        <v/>
      </c>
      <c r="O147" s="33"/>
      <c r="W147" s="73" t="s">
        <v>397</v>
      </c>
      <c r="X147" s="73" t="s">
        <v>4001</v>
      </c>
      <c r="AC147" s="50" t="str">
        <f>IF(AC146&lt;'Print Variations'!$F$5,AC146+1,IF(AC146='Print Variations'!$F$5,IF('Print Variations'!$F$7=0,IF('Print Variations'!$D$5="$","",IF(IFERROR(MATCH(301,AC$2:AC146,0),0)&gt;0,"",301)),101),IF(AC146&gt;='Print Variations'!$F$7,IF(OR('Print Variations'!$D$5="$",'Print Variations'!$D$5=0),"",IF(IFERROR(MATCH(301,AC$2:AC146,0),0)&gt;0,"",301)),AC146+1)))</f>
        <v/>
      </c>
    </row>
    <row r="148" spans="2:29" ht="15.75">
      <c r="B148" s="33"/>
      <c r="C148" s="50" t="str">
        <f>IF(C147&lt;'Print Variations'!$F$5,C147+1,IF(C147='Print Variations'!$F$5,IF('Print Variations'!$F$7=0,IF('Print Variations'!$D$5="$","",IF(IFERROR(MATCH(301,C$13:C147,0),0)&gt;0,"",301)),101),IF(C147&gt;='Print Variations'!$F$7,IF(OR('Print Variations'!$D$5="$",'Print Variations'!$D$5=0),"",IF(IFERROR(MATCH(301,C$13:C147,0),0)&gt;0,"",301)),C147+1)))</f>
        <v/>
      </c>
      <c r="D148" s="32" t="str">
        <f>IFERROR(IF(C148="","",IF(C148=301,"Sales Tax",VLOOKUP(C148,IF(C148&lt;=100,'Enter Cabinet Order Here'!$E:$G,'Enter Additional Product Here'!$E:$G),IF(C148&lt;=100,2,3),FALSE))),"")</f>
        <v/>
      </c>
      <c r="E148" s="157" t="str">
        <f>IFERROR(IF(IF(C148=301,"Sales Tax",VLOOKUP(D148,IF(C148&lt;=100,'Print Here'!$W:$X,'Enter Additional Product Here'!$G:$M),IF(C148&lt;=100,2,3),FALSE))=0,"",IF(C148=301,"Sales Tax",VLOOKUP(D148,IF(C148&lt;=100,'Print Here'!$W:$X,'Enter Additional Product Here'!$G:$M),IF(C148&lt;=100,2,3),FALSE))),"")</f>
        <v/>
      </c>
      <c r="F148" s="157"/>
      <c r="G148" s="157"/>
      <c r="H148" s="157"/>
      <c r="I148" s="157"/>
      <c r="J148" s="157"/>
      <c r="K148" s="133" t="str">
        <f>IFERROR(IF(C148="","",IF(C148=301,"1",VLOOKUP(C148,IF(C148&lt;=100,'Enter Cabinet Order Here'!$E:$G,'Enter Additional Product Here'!$E:$G),IF(C148&lt;=100,3,2),FALSE))),"")</f>
        <v/>
      </c>
      <c r="L148" s="134" t="str">
        <f>IFERROR(IF(C148=301,"",VLOOKUP(D148,IF(C148&lt;=100,'Enter Cabinet Order Here'!$X:$Y,'Enter Additional Product Here'!$G:$H),IF(C148&lt;=100,2,2),FALSE)),"")</f>
        <v/>
      </c>
      <c r="M148" s="134" t="str">
        <f>IFERROR(IF(C148="","",IF(C148=301,'Print Variations'!$D$5,VLOOKUP(C148,IF(C148&lt;=100,'Enter Cabinet Order Here'!$E:$K,'Enter Additional Product Here'!$E:$H),IF(C148&lt;=100,7,4),FALSE))),"")</f>
        <v/>
      </c>
      <c r="N148" s="134" t="str">
        <f t="shared" si="8"/>
        <v/>
      </c>
      <c r="O148" s="33"/>
      <c r="W148" s="73" t="s">
        <v>4620</v>
      </c>
      <c r="X148" s="73" t="s">
        <v>4957</v>
      </c>
      <c r="AC148" s="50" t="str">
        <f>IF(AC147&lt;'Print Variations'!$F$5,AC147+1,IF(AC147='Print Variations'!$F$5,IF('Print Variations'!$F$7=0,IF('Print Variations'!$D$5="$","",IF(IFERROR(MATCH(301,AC$2:AC147,0),0)&gt;0,"",301)),101),IF(AC147&gt;='Print Variations'!$F$7,IF(OR('Print Variations'!$D$5="$",'Print Variations'!$D$5=0),"",IF(IFERROR(MATCH(301,AC$2:AC147,0),0)&gt;0,"",301)),AC147+1)))</f>
        <v/>
      </c>
    </row>
    <row r="149" spans="2:29" ht="15.75">
      <c r="B149" s="33"/>
      <c r="C149" s="50" t="str">
        <f>IF(C148&lt;'Print Variations'!$F$5,C148+1,IF(C148='Print Variations'!$F$5,IF('Print Variations'!$F$7=0,IF('Print Variations'!$D$5="$","",IF(IFERROR(MATCH(301,C$13:C148,0),0)&gt;0,"",301)),101),IF(C148&gt;='Print Variations'!$F$7,IF(OR('Print Variations'!$D$5="$",'Print Variations'!$D$5=0),"",IF(IFERROR(MATCH(301,C$13:C148,0),0)&gt;0,"",301)),C148+1)))</f>
        <v/>
      </c>
      <c r="D149" s="32" t="str">
        <f>IFERROR(IF(C149="","",IF(C149=301,"Sales Tax",VLOOKUP(C149,IF(C149&lt;=100,'Enter Cabinet Order Here'!$E:$G,'Enter Additional Product Here'!$E:$G),IF(C149&lt;=100,2,3),FALSE))),"")</f>
        <v/>
      </c>
      <c r="E149" s="157" t="str">
        <f>IFERROR(IF(IF(C149=301,"Sales Tax",VLOOKUP(D149,IF(C149&lt;=100,'Print Here'!$W:$X,'Enter Additional Product Here'!$G:$M),IF(C149&lt;=100,2,3),FALSE))=0,"",IF(C149=301,"Sales Tax",VLOOKUP(D149,IF(C149&lt;=100,'Print Here'!$W:$X,'Enter Additional Product Here'!$G:$M),IF(C149&lt;=100,2,3),FALSE))),"")</f>
        <v/>
      </c>
      <c r="F149" s="157"/>
      <c r="G149" s="157"/>
      <c r="H149" s="157"/>
      <c r="I149" s="157"/>
      <c r="J149" s="157"/>
      <c r="K149" s="133" t="str">
        <f>IFERROR(IF(C149="","",IF(C149=301,"1",VLOOKUP(C149,IF(C149&lt;=100,'Enter Cabinet Order Here'!$E:$G,'Enter Additional Product Here'!$E:$G),IF(C149&lt;=100,3,2),FALSE))),"")</f>
        <v/>
      </c>
      <c r="L149" s="134" t="str">
        <f>IFERROR(IF(C149=301,"",VLOOKUP(D149,IF(C149&lt;=100,'Enter Cabinet Order Here'!$X:$Y,'Enter Additional Product Here'!$G:$H),IF(C149&lt;=100,2,2),FALSE)),"")</f>
        <v/>
      </c>
      <c r="M149" s="134" t="str">
        <f>IFERROR(IF(C149="","",IF(C149=301,'Print Variations'!$D$5,VLOOKUP(C149,IF(C149&lt;=100,'Enter Cabinet Order Here'!$E:$K,'Enter Additional Product Here'!$E:$H),IF(C149&lt;=100,7,4),FALSE))),"")</f>
        <v/>
      </c>
      <c r="N149" s="134" t="str">
        <f t="shared" si="8"/>
        <v/>
      </c>
      <c r="O149" s="33"/>
      <c r="W149" s="73" t="s">
        <v>876</v>
      </c>
      <c r="X149" s="73" t="s">
        <v>4152</v>
      </c>
      <c r="AC149" s="50" t="str">
        <f>IF(AC148&lt;'Print Variations'!$F$5,AC148+1,IF(AC148='Print Variations'!$F$5,IF('Print Variations'!$F$7=0,IF('Print Variations'!$D$5="$","",IF(IFERROR(MATCH(301,AC$2:AC148,0),0)&gt;0,"",301)),101),IF(AC148&gt;='Print Variations'!$F$7,IF(OR('Print Variations'!$D$5="$",'Print Variations'!$D$5=0),"",IF(IFERROR(MATCH(301,AC$2:AC148,0),0)&gt;0,"",301)),AC148+1)))</f>
        <v/>
      </c>
    </row>
    <row r="150" spans="2:29" ht="15.75">
      <c r="B150" s="33"/>
      <c r="C150" s="50" t="str">
        <f>IF(C149&lt;'Print Variations'!$F$5,C149+1,IF(C149='Print Variations'!$F$5,IF('Print Variations'!$F$7=0,IF('Print Variations'!$D$5="$","",IF(IFERROR(MATCH(301,C$13:C149,0),0)&gt;0,"",301)),101),IF(C149&gt;='Print Variations'!$F$7,IF(OR('Print Variations'!$D$5="$",'Print Variations'!$D$5=0),"",IF(IFERROR(MATCH(301,C$13:C149,0),0)&gt;0,"",301)),C149+1)))</f>
        <v/>
      </c>
      <c r="D150" s="32" t="str">
        <f>IFERROR(IF(C150="","",IF(C150=301,"Sales Tax",VLOOKUP(C150,IF(C150&lt;=100,'Enter Cabinet Order Here'!$E:$G,'Enter Additional Product Here'!$E:$G),IF(C150&lt;=100,2,3),FALSE))),"")</f>
        <v/>
      </c>
      <c r="E150" s="157" t="str">
        <f>IFERROR(IF(IF(C150=301,"Sales Tax",VLOOKUP(D150,IF(C150&lt;=100,'Print Here'!$W:$X,'Enter Additional Product Here'!$G:$M),IF(C150&lt;=100,2,3),FALSE))=0,"",IF(C150=301,"Sales Tax",VLOOKUP(D150,IF(C150&lt;=100,'Print Here'!$W:$X,'Enter Additional Product Here'!$G:$M),IF(C150&lt;=100,2,3),FALSE))),"")</f>
        <v/>
      </c>
      <c r="F150" s="157"/>
      <c r="G150" s="157"/>
      <c r="H150" s="157"/>
      <c r="I150" s="157"/>
      <c r="J150" s="157"/>
      <c r="K150" s="133" t="str">
        <f>IFERROR(IF(C150="","",IF(C150=301,"1",VLOOKUP(C150,IF(C150&lt;=100,'Enter Cabinet Order Here'!$E:$G,'Enter Additional Product Here'!$E:$G),IF(C150&lt;=100,3,2),FALSE))),"")</f>
        <v/>
      </c>
      <c r="L150" s="134" t="str">
        <f>IFERROR(IF(C150=301,"",VLOOKUP(D150,IF(C150&lt;=100,'Enter Cabinet Order Here'!$X:$Y,'Enter Additional Product Here'!$G:$H),IF(C150&lt;=100,2,2),FALSE)),"")</f>
        <v/>
      </c>
      <c r="M150" s="134" t="str">
        <f>IFERROR(IF(C150="","",IF(C150=301,'Print Variations'!$D$5,VLOOKUP(C150,IF(C150&lt;=100,'Enter Cabinet Order Here'!$E:$K,'Enter Additional Product Here'!$E:$H),IF(C150&lt;=100,7,4),FALSE))),"")</f>
        <v/>
      </c>
      <c r="N150" s="134" t="str">
        <f t="shared" si="8"/>
        <v/>
      </c>
      <c r="O150" s="33"/>
      <c r="W150" s="73" t="s">
        <v>877</v>
      </c>
      <c r="X150" s="73" t="s">
        <v>3208</v>
      </c>
      <c r="AC150" s="50" t="str">
        <f>IF(AC149&lt;'Print Variations'!$F$5,AC149+1,IF(AC149='Print Variations'!$F$5,IF('Print Variations'!$F$7=0,IF('Print Variations'!$D$5="$","",IF(IFERROR(MATCH(301,AC$2:AC149,0),0)&gt;0,"",301)),101),IF(AC149&gt;='Print Variations'!$F$7,IF(OR('Print Variations'!$D$5="$",'Print Variations'!$D$5=0),"",IF(IFERROR(MATCH(301,AC$2:AC149,0),0)&gt;0,"",301)),AC149+1)))</f>
        <v/>
      </c>
    </row>
    <row r="151" spans="2:29" ht="15.75">
      <c r="B151" s="33"/>
      <c r="C151" s="50" t="str">
        <f>IF(C150&lt;'Print Variations'!$F$5,C150+1,IF(C150='Print Variations'!$F$5,IF('Print Variations'!$F$7=0,IF('Print Variations'!$D$5="$","",IF(IFERROR(MATCH(301,C$13:C150,0),0)&gt;0,"",301)),101),IF(C150&gt;='Print Variations'!$F$7,IF(OR('Print Variations'!$D$5="$",'Print Variations'!$D$5=0),"",IF(IFERROR(MATCH(301,C$13:C150,0),0)&gt;0,"",301)),C150+1)))</f>
        <v/>
      </c>
      <c r="D151" s="32" t="str">
        <f>IFERROR(IF(C151="","",IF(C151=301,"Sales Tax",VLOOKUP(C151,IF(C151&lt;=100,'Enter Cabinet Order Here'!$E:$G,'Enter Additional Product Here'!$E:$G),IF(C151&lt;=100,2,3),FALSE))),"")</f>
        <v/>
      </c>
      <c r="E151" s="157" t="str">
        <f>IFERROR(IF(IF(C151=301,"Sales Tax",VLOOKUP(D151,IF(C151&lt;=100,'Print Here'!$W:$X,'Enter Additional Product Here'!$G:$M),IF(C151&lt;=100,2,3),FALSE))=0,"",IF(C151=301,"Sales Tax",VLOOKUP(D151,IF(C151&lt;=100,'Print Here'!$W:$X,'Enter Additional Product Here'!$G:$M),IF(C151&lt;=100,2,3),FALSE))),"")</f>
        <v/>
      </c>
      <c r="F151" s="157"/>
      <c r="G151" s="157"/>
      <c r="H151" s="157"/>
      <c r="I151" s="157"/>
      <c r="J151" s="157"/>
      <c r="K151" s="133" t="str">
        <f>IFERROR(IF(C151="","",IF(C151=301,"1",VLOOKUP(C151,IF(C151&lt;=100,'Enter Cabinet Order Here'!$E:$G,'Enter Additional Product Here'!$E:$G),IF(C151&lt;=100,3,2),FALSE))),"")</f>
        <v/>
      </c>
      <c r="L151" s="134" t="str">
        <f>IFERROR(IF(C151=301,"",VLOOKUP(D151,IF(C151&lt;=100,'Enter Cabinet Order Here'!$X:$Y,'Enter Additional Product Here'!$G:$H),IF(C151&lt;=100,2,2),FALSE)),"")</f>
        <v/>
      </c>
      <c r="M151" s="134" t="str">
        <f>IFERROR(IF(C151="","",IF(C151=301,'Print Variations'!$D$5,VLOOKUP(C151,IF(C151&lt;=100,'Enter Cabinet Order Here'!$E:$K,'Enter Additional Product Here'!$E:$H),IF(C151&lt;=100,7,4),FALSE))),"")</f>
        <v/>
      </c>
      <c r="N151" s="134" t="str">
        <f t="shared" si="8"/>
        <v/>
      </c>
      <c r="O151" s="33"/>
      <c r="W151" s="73" t="s">
        <v>878</v>
      </c>
      <c r="X151" s="73" t="s">
        <v>2668</v>
      </c>
      <c r="AC151" s="50" t="str">
        <f>IF(AC150&lt;'Print Variations'!$F$5,AC150+1,IF(AC150='Print Variations'!$F$5,IF('Print Variations'!$F$7=0,IF('Print Variations'!$D$5="$","",IF(IFERROR(MATCH(301,AC$2:AC150,0),0)&gt;0,"",301)),101),IF(AC150&gt;='Print Variations'!$F$7,IF(OR('Print Variations'!$D$5="$",'Print Variations'!$D$5=0),"",IF(IFERROR(MATCH(301,AC$2:AC150,0),0)&gt;0,"",301)),AC150+1)))</f>
        <v/>
      </c>
    </row>
    <row r="152" spans="2:29" ht="15.75">
      <c r="B152" s="33"/>
      <c r="C152" s="50" t="str">
        <f>IF(C151&lt;'Print Variations'!$F$5,C151+1,IF(C151='Print Variations'!$F$5,IF('Print Variations'!$F$7=0,IF('Print Variations'!$D$5="$","",IF(IFERROR(MATCH(301,C$13:C151,0),0)&gt;0,"",301)),101),IF(C151&gt;='Print Variations'!$F$7,IF(OR('Print Variations'!$D$5="$",'Print Variations'!$D$5=0),"",IF(IFERROR(MATCH(301,C$13:C151,0),0)&gt;0,"",301)),C151+1)))</f>
        <v/>
      </c>
      <c r="D152" s="32" t="str">
        <f>IFERROR(IF(C152="","",IF(C152=301,"Sales Tax",VLOOKUP(C152,IF(C152&lt;=100,'Enter Cabinet Order Here'!$E:$G,'Enter Additional Product Here'!$E:$G),IF(C152&lt;=100,2,3),FALSE))),"")</f>
        <v/>
      </c>
      <c r="E152" s="157" t="str">
        <f>IFERROR(IF(IF(C152=301,"Sales Tax",VLOOKUP(D152,IF(C152&lt;=100,'Print Here'!$W:$X,'Enter Additional Product Here'!$G:$M),IF(C152&lt;=100,2,3),FALSE))=0,"",IF(C152=301,"Sales Tax",VLOOKUP(D152,IF(C152&lt;=100,'Print Here'!$W:$X,'Enter Additional Product Here'!$G:$M),IF(C152&lt;=100,2,3),FALSE))),"")</f>
        <v/>
      </c>
      <c r="F152" s="157"/>
      <c r="G152" s="157"/>
      <c r="H152" s="157"/>
      <c r="I152" s="157"/>
      <c r="J152" s="157"/>
      <c r="K152" s="133" t="str">
        <f>IFERROR(IF(C152="","",IF(C152=301,"1",VLOOKUP(C152,IF(C152&lt;=100,'Enter Cabinet Order Here'!$E:$G,'Enter Additional Product Here'!$E:$G),IF(C152&lt;=100,3,2),FALSE))),"")</f>
        <v/>
      </c>
      <c r="L152" s="134" t="str">
        <f>IFERROR(IF(C152=301,"",VLOOKUP(D152,IF(C152&lt;=100,'Enter Cabinet Order Here'!$X:$Y,'Enter Additional Product Here'!$G:$H),IF(C152&lt;=100,2,2),FALSE)),"")</f>
        <v/>
      </c>
      <c r="M152" s="134" t="str">
        <f>IFERROR(IF(C152="","",IF(C152=301,'Print Variations'!$D$5,VLOOKUP(C152,IF(C152&lt;=100,'Enter Cabinet Order Here'!$E:$K,'Enter Additional Product Here'!$E:$H),IF(C152&lt;=100,7,4),FALSE))),"")</f>
        <v/>
      </c>
      <c r="N152" s="134" t="str">
        <f t="shared" si="8"/>
        <v/>
      </c>
      <c r="O152" s="33"/>
      <c r="W152" s="73" t="s">
        <v>5731</v>
      </c>
      <c r="X152" s="73" t="s">
        <v>5975</v>
      </c>
      <c r="AC152" s="50" t="str">
        <f>IF(AC151&lt;'Print Variations'!$F$5,AC151+1,IF(AC151='Print Variations'!$F$5,IF('Print Variations'!$F$7=0,IF('Print Variations'!$D$5="$","",IF(IFERROR(MATCH(301,AC$2:AC151,0),0)&gt;0,"",301)),101),IF(AC151&gt;='Print Variations'!$F$7,IF(OR('Print Variations'!$D$5="$",'Print Variations'!$D$5=0),"",IF(IFERROR(MATCH(301,AC$2:AC151,0),0)&gt;0,"",301)),AC151+1)))</f>
        <v/>
      </c>
    </row>
    <row r="153" spans="2:29" ht="15.75">
      <c r="B153" s="33"/>
      <c r="C153" s="50" t="str">
        <f>IF(C152&lt;'Print Variations'!$F$5,C152+1,IF(C152='Print Variations'!$F$5,IF('Print Variations'!$F$7=0,IF('Print Variations'!$D$5="$","",IF(IFERROR(MATCH(301,C$13:C152,0),0)&gt;0,"",301)),101),IF(C152&gt;='Print Variations'!$F$7,IF(OR('Print Variations'!$D$5="$",'Print Variations'!$D$5=0),"",IF(IFERROR(MATCH(301,C$13:C152,0),0)&gt;0,"",301)),C152+1)))</f>
        <v/>
      </c>
      <c r="D153" s="32" t="str">
        <f>IFERROR(IF(C153="","",IF(C153=301,"Sales Tax",VLOOKUP(C153,IF(C153&lt;=100,'Enter Cabinet Order Here'!$E:$G,'Enter Additional Product Here'!$E:$G),IF(C153&lt;=100,2,3),FALSE))),"")</f>
        <v/>
      </c>
      <c r="E153" s="157" t="str">
        <f>IFERROR(IF(IF(C153=301,"Sales Tax",VLOOKUP(D153,IF(C153&lt;=100,'Print Here'!$W:$X,'Enter Additional Product Here'!$G:$M),IF(C153&lt;=100,2,3),FALSE))=0,"",IF(C153=301,"Sales Tax",VLOOKUP(D153,IF(C153&lt;=100,'Print Here'!$W:$X,'Enter Additional Product Here'!$G:$M),IF(C153&lt;=100,2,3),FALSE))),"")</f>
        <v/>
      </c>
      <c r="F153" s="157"/>
      <c r="G153" s="157"/>
      <c r="H153" s="157"/>
      <c r="I153" s="157"/>
      <c r="J153" s="157"/>
      <c r="K153" s="133" t="str">
        <f>IFERROR(IF(C153="","",IF(C153=301,"1",VLOOKUP(C153,IF(C153&lt;=100,'Enter Cabinet Order Here'!$E:$G,'Enter Additional Product Here'!$E:$G),IF(C153&lt;=100,3,2),FALSE))),"")</f>
        <v/>
      </c>
      <c r="L153" s="134" t="str">
        <f>IFERROR(IF(C153=301,"",VLOOKUP(D153,IF(C153&lt;=100,'Enter Cabinet Order Here'!$X:$Y,'Enter Additional Product Here'!$G:$H),IF(C153&lt;=100,2,2),FALSE)),"")</f>
        <v/>
      </c>
      <c r="M153" s="134" t="str">
        <f>IFERROR(IF(C153="","",IF(C153=301,'Print Variations'!$D$5,VLOOKUP(C153,IF(C153&lt;=100,'Enter Cabinet Order Here'!$E:$K,'Enter Additional Product Here'!$E:$H),IF(C153&lt;=100,7,4),FALSE))),"")</f>
        <v/>
      </c>
      <c r="N153" s="134" t="str">
        <f t="shared" si="8"/>
        <v/>
      </c>
      <c r="O153" s="33"/>
      <c r="W153" s="73" t="s">
        <v>4621</v>
      </c>
      <c r="X153" s="73" t="s">
        <v>4958</v>
      </c>
      <c r="AC153" s="50" t="str">
        <f>IF(AC152&lt;'Print Variations'!$F$5,AC152+1,IF(AC152='Print Variations'!$F$5,IF('Print Variations'!$F$7=0,IF('Print Variations'!$D$5="$","",IF(IFERROR(MATCH(301,AC$2:AC152,0),0)&gt;0,"",301)),101),IF(AC152&gt;='Print Variations'!$F$7,IF(OR('Print Variations'!$D$5="$",'Print Variations'!$D$5=0),"",IF(IFERROR(MATCH(301,AC$2:AC152,0),0)&gt;0,"",301)),AC152+1)))</f>
        <v/>
      </c>
    </row>
    <row r="154" spans="2:29" ht="15.75">
      <c r="B154" s="33"/>
      <c r="C154" s="50" t="str">
        <f>IF(C153&lt;'Print Variations'!$F$5,C153+1,IF(C153='Print Variations'!$F$5,IF('Print Variations'!$F$7=0,IF('Print Variations'!$D$5="$","",IF(IFERROR(MATCH(301,C$13:C153,0),0)&gt;0,"",301)),101),IF(C153&gt;='Print Variations'!$F$7,IF(OR('Print Variations'!$D$5="$",'Print Variations'!$D$5=0),"",IF(IFERROR(MATCH(301,C$13:C153,0),0)&gt;0,"",301)),C153+1)))</f>
        <v/>
      </c>
      <c r="D154" s="32" t="str">
        <f>IFERROR(IF(C154="","",IF(C154=301,"Sales Tax",VLOOKUP(C154,IF(C154&lt;=100,'Enter Cabinet Order Here'!$E:$G,'Enter Additional Product Here'!$E:$G),IF(C154&lt;=100,2,3),FALSE))),"")</f>
        <v/>
      </c>
      <c r="E154" s="157" t="str">
        <f>IFERROR(IF(IF(C154=301,"Sales Tax",VLOOKUP(D154,IF(C154&lt;=100,'Print Here'!$W:$X,'Enter Additional Product Here'!$G:$M),IF(C154&lt;=100,2,3),FALSE))=0,"",IF(C154=301,"Sales Tax",VLOOKUP(D154,IF(C154&lt;=100,'Print Here'!$W:$X,'Enter Additional Product Here'!$G:$M),IF(C154&lt;=100,2,3),FALSE))),"")</f>
        <v/>
      </c>
      <c r="F154" s="157"/>
      <c r="G154" s="157"/>
      <c r="H154" s="157"/>
      <c r="I154" s="157"/>
      <c r="J154" s="157"/>
      <c r="K154" s="133" t="str">
        <f>IFERROR(IF(C154="","",IF(C154=301,"1",VLOOKUP(C154,IF(C154&lt;=100,'Enter Cabinet Order Here'!$E:$G,'Enter Additional Product Here'!$E:$G),IF(C154&lt;=100,3,2),FALSE))),"")</f>
        <v/>
      </c>
      <c r="L154" s="134" t="str">
        <f>IFERROR(IF(C154=301,"",VLOOKUP(D154,IF(C154&lt;=100,'Enter Cabinet Order Here'!$X:$Y,'Enter Additional Product Here'!$G:$H),IF(C154&lt;=100,2,2),FALSE)),"")</f>
        <v/>
      </c>
      <c r="M154" s="134" t="str">
        <f>IFERROR(IF(C154="","",IF(C154=301,'Print Variations'!$D$5,VLOOKUP(C154,IF(C154&lt;=100,'Enter Cabinet Order Here'!$E:$K,'Enter Additional Product Here'!$E:$H),IF(C154&lt;=100,7,4),FALSE))),"")</f>
        <v/>
      </c>
      <c r="N154" s="134" t="str">
        <f t="shared" si="8"/>
        <v/>
      </c>
      <c r="O154" s="33"/>
      <c r="W154" s="73" t="s">
        <v>7489</v>
      </c>
      <c r="X154" s="73" t="s">
        <v>7933</v>
      </c>
      <c r="AC154" s="50" t="str">
        <f>IF(AC153&lt;'Print Variations'!$F$5,AC153+1,IF(AC153='Print Variations'!$F$5,IF('Print Variations'!$F$7=0,IF('Print Variations'!$D$5="$","",IF(IFERROR(MATCH(301,AC$2:AC153,0),0)&gt;0,"",301)),101),IF(AC153&gt;='Print Variations'!$F$7,IF(OR('Print Variations'!$D$5="$",'Print Variations'!$D$5=0),"",IF(IFERROR(MATCH(301,AC$2:AC153,0),0)&gt;0,"",301)),AC153+1)))</f>
        <v/>
      </c>
    </row>
    <row r="155" spans="2:29" ht="15.75">
      <c r="B155" s="33"/>
      <c r="C155" s="50" t="str">
        <f>IF(C154&lt;'Print Variations'!$F$5,C154+1,IF(C154='Print Variations'!$F$5,IF('Print Variations'!$F$7=0,IF('Print Variations'!$D$5="$","",IF(IFERROR(MATCH(301,C$13:C154,0),0)&gt;0,"",301)),101),IF(C154&gt;='Print Variations'!$F$7,IF(OR('Print Variations'!$D$5="$",'Print Variations'!$D$5=0),"",IF(IFERROR(MATCH(301,C$13:C154,0),0)&gt;0,"",301)),C154+1)))</f>
        <v/>
      </c>
      <c r="D155" s="32" t="str">
        <f>IFERROR(IF(C155="","",IF(C155=301,"Sales Tax",VLOOKUP(C155,IF(C155&lt;=100,'Enter Cabinet Order Here'!$E:$G,'Enter Additional Product Here'!$E:$G),IF(C155&lt;=100,2,3),FALSE))),"")</f>
        <v/>
      </c>
      <c r="E155" s="157" t="str">
        <f>IFERROR(IF(IF(C155=301,"Sales Tax",VLOOKUP(D155,IF(C155&lt;=100,'Print Here'!$W:$X,'Enter Additional Product Here'!$G:$M),IF(C155&lt;=100,2,3),FALSE))=0,"",IF(C155=301,"Sales Tax",VLOOKUP(D155,IF(C155&lt;=100,'Print Here'!$W:$X,'Enter Additional Product Here'!$G:$M),IF(C155&lt;=100,2,3),FALSE))),"")</f>
        <v/>
      </c>
      <c r="F155" s="157"/>
      <c r="G155" s="157"/>
      <c r="H155" s="157"/>
      <c r="I155" s="157"/>
      <c r="J155" s="157"/>
      <c r="K155" s="133" t="str">
        <f>IFERROR(IF(C155="","",IF(C155=301,"1",VLOOKUP(C155,IF(C155&lt;=100,'Enter Cabinet Order Here'!$E:$G,'Enter Additional Product Here'!$E:$G),IF(C155&lt;=100,3,2),FALSE))),"")</f>
        <v/>
      </c>
      <c r="L155" s="134" t="str">
        <f>IFERROR(IF(C155=301,"",VLOOKUP(D155,IF(C155&lt;=100,'Enter Cabinet Order Here'!$X:$Y,'Enter Additional Product Here'!$G:$H),IF(C155&lt;=100,2,2),FALSE)),"")</f>
        <v/>
      </c>
      <c r="M155" s="134" t="str">
        <f>IFERROR(IF(C155="","",IF(C155=301,'Print Variations'!$D$5,VLOOKUP(C155,IF(C155&lt;=100,'Enter Cabinet Order Here'!$E:$K,'Enter Additional Product Here'!$E:$H),IF(C155&lt;=100,7,4),FALSE))),"")</f>
        <v/>
      </c>
      <c r="N155" s="134" t="str">
        <f t="shared" si="8"/>
        <v/>
      </c>
      <c r="O155" s="33"/>
      <c r="W155" s="73" t="s">
        <v>6186</v>
      </c>
      <c r="X155" s="73" t="s">
        <v>6333</v>
      </c>
      <c r="AC155" s="50" t="str">
        <f>IF(AC154&lt;'Print Variations'!$F$5,AC154+1,IF(AC154='Print Variations'!$F$5,IF('Print Variations'!$F$7=0,IF('Print Variations'!$D$5="$","",IF(IFERROR(MATCH(301,AC$2:AC154,0),0)&gt;0,"",301)),101),IF(AC154&gt;='Print Variations'!$F$7,IF(OR('Print Variations'!$D$5="$",'Print Variations'!$D$5=0),"",IF(IFERROR(MATCH(301,AC$2:AC154,0),0)&gt;0,"",301)),AC154+1)))</f>
        <v/>
      </c>
    </row>
    <row r="156" spans="2:29" ht="15.75">
      <c r="B156" s="33"/>
      <c r="C156" s="50" t="str">
        <f>IF(C155&lt;'Print Variations'!$F$5,C155+1,IF(C155='Print Variations'!$F$5,IF('Print Variations'!$F$7=0,IF('Print Variations'!$D$5="$","",IF(IFERROR(MATCH(301,C$13:C155,0),0)&gt;0,"",301)),101),IF(C155&gt;='Print Variations'!$F$7,IF(OR('Print Variations'!$D$5="$",'Print Variations'!$D$5=0),"",IF(IFERROR(MATCH(301,C$13:C155,0),0)&gt;0,"",301)),C155+1)))</f>
        <v/>
      </c>
      <c r="D156" s="32" t="str">
        <f>IFERROR(IF(C156="","",IF(C156=301,"Sales Tax",VLOOKUP(C156,IF(C156&lt;=100,'Enter Cabinet Order Here'!$E:$G,'Enter Additional Product Here'!$E:$G),IF(C156&lt;=100,2,3),FALSE))),"")</f>
        <v/>
      </c>
      <c r="E156" s="157" t="str">
        <f>IFERROR(IF(IF(C156=301,"Sales Tax",VLOOKUP(D156,IF(C156&lt;=100,'Print Here'!$W:$X,'Enter Additional Product Here'!$G:$M),IF(C156&lt;=100,2,3),FALSE))=0,"",IF(C156=301,"Sales Tax",VLOOKUP(D156,IF(C156&lt;=100,'Print Here'!$W:$X,'Enter Additional Product Here'!$G:$M),IF(C156&lt;=100,2,3),FALSE))),"")</f>
        <v/>
      </c>
      <c r="F156" s="157"/>
      <c r="G156" s="157"/>
      <c r="H156" s="157"/>
      <c r="I156" s="157"/>
      <c r="J156" s="157"/>
      <c r="K156" s="133" t="str">
        <f>IFERROR(IF(C156="","",IF(C156=301,"1",VLOOKUP(C156,IF(C156&lt;=100,'Enter Cabinet Order Here'!$E:$G,'Enter Additional Product Here'!$E:$G),IF(C156&lt;=100,3,2),FALSE))),"")</f>
        <v/>
      </c>
      <c r="L156" s="134" t="str">
        <f>IFERROR(IF(C156=301,"",VLOOKUP(D156,IF(C156&lt;=100,'Enter Cabinet Order Here'!$X:$Y,'Enter Additional Product Here'!$G:$H),IF(C156&lt;=100,2,2),FALSE)),"")</f>
        <v/>
      </c>
      <c r="M156" s="134" t="str">
        <f>IFERROR(IF(C156="","",IF(C156=301,'Print Variations'!$D$5,VLOOKUP(C156,IF(C156&lt;=100,'Enter Cabinet Order Here'!$E:$K,'Enter Additional Product Here'!$E:$H),IF(C156&lt;=100,7,4),FALSE))),"")</f>
        <v/>
      </c>
      <c r="N156" s="134" t="str">
        <f t="shared" si="8"/>
        <v/>
      </c>
      <c r="O156" s="33"/>
      <c r="W156" s="73" t="s">
        <v>880</v>
      </c>
      <c r="X156" s="73" t="s">
        <v>4153</v>
      </c>
      <c r="AC156" s="50" t="str">
        <f>IF(AC155&lt;'Print Variations'!$F$5,AC155+1,IF(AC155='Print Variations'!$F$5,IF('Print Variations'!$F$7=0,IF('Print Variations'!$D$5="$","",IF(IFERROR(MATCH(301,AC$2:AC155,0),0)&gt;0,"",301)),101),IF(AC155&gt;='Print Variations'!$F$7,IF(OR('Print Variations'!$D$5="$",'Print Variations'!$D$5=0),"",IF(IFERROR(MATCH(301,AC$2:AC155,0),0)&gt;0,"",301)),AC155+1)))</f>
        <v/>
      </c>
    </row>
    <row r="157" spans="2:29" ht="15.75">
      <c r="B157" s="33"/>
      <c r="C157" s="50" t="str">
        <f>IF(C156&lt;'Print Variations'!$F$5,C156+1,IF(C156='Print Variations'!$F$5,IF('Print Variations'!$F$7=0,IF('Print Variations'!$D$5="$","",IF(IFERROR(MATCH(301,C$13:C156,0),0)&gt;0,"",301)),101),IF(C156&gt;='Print Variations'!$F$7,IF(OR('Print Variations'!$D$5="$",'Print Variations'!$D$5=0),"",IF(IFERROR(MATCH(301,C$13:C156,0),0)&gt;0,"",301)),C156+1)))</f>
        <v/>
      </c>
      <c r="D157" s="32" t="str">
        <f>IFERROR(IF(C157="","",IF(C157=301,"Sales Tax",VLOOKUP(C157,IF(C157&lt;=100,'Enter Cabinet Order Here'!$E:$G,'Enter Additional Product Here'!$E:$G),IF(C157&lt;=100,2,3),FALSE))),"")</f>
        <v/>
      </c>
      <c r="E157" s="157" t="str">
        <f>IFERROR(IF(IF(C157=301,"Sales Tax",VLOOKUP(D157,IF(C157&lt;=100,'Print Here'!$W:$X,'Enter Additional Product Here'!$G:$M),IF(C157&lt;=100,2,3),FALSE))=0,"",IF(C157=301,"Sales Tax",VLOOKUP(D157,IF(C157&lt;=100,'Print Here'!$W:$X,'Enter Additional Product Here'!$G:$M),IF(C157&lt;=100,2,3),FALSE))),"")</f>
        <v/>
      </c>
      <c r="F157" s="157"/>
      <c r="G157" s="157"/>
      <c r="H157" s="157"/>
      <c r="I157" s="157"/>
      <c r="J157" s="157"/>
      <c r="K157" s="133" t="str">
        <f>IFERROR(IF(C157="","",IF(C157=301,"1",VLOOKUP(C157,IF(C157&lt;=100,'Enter Cabinet Order Here'!$E:$G,'Enter Additional Product Here'!$E:$G),IF(C157&lt;=100,3,2),FALSE))),"")</f>
        <v/>
      </c>
      <c r="L157" s="134" t="str">
        <f>IFERROR(IF(C157=301,"",VLOOKUP(D157,IF(C157&lt;=100,'Enter Cabinet Order Here'!$X:$Y,'Enter Additional Product Here'!$G:$H),IF(C157&lt;=100,2,2),FALSE)),"")</f>
        <v/>
      </c>
      <c r="M157" s="134" t="str">
        <f>IFERROR(IF(C157="","",IF(C157=301,'Print Variations'!$D$5,VLOOKUP(C157,IF(C157&lt;=100,'Enter Cabinet Order Here'!$E:$K,'Enter Additional Product Here'!$E:$H),IF(C157&lt;=100,7,4),FALSE))),"")</f>
        <v/>
      </c>
      <c r="N157" s="134" t="str">
        <f t="shared" si="8"/>
        <v/>
      </c>
      <c r="O157" s="33"/>
      <c r="W157" s="73" t="s">
        <v>398</v>
      </c>
      <c r="X157" s="73" t="s">
        <v>3059</v>
      </c>
      <c r="AC157" s="50" t="str">
        <f>IF(AC156&lt;'Print Variations'!$F$5,AC156+1,IF(AC156='Print Variations'!$F$5,IF('Print Variations'!$F$7=0,IF('Print Variations'!$D$5="$","",IF(IFERROR(MATCH(301,AC$2:AC156,0),0)&gt;0,"",301)),101),IF(AC156&gt;='Print Variations'!$F$7,IF(OR('Print Variations'!$D$5="$",'Print Variations'!$D$5=0),"",IF(IFERROR(MATCH(301,AC$2:AC156,0),0)&gt;0,"",301)),AC156+1)))</f>
        <v/>
      </c>
    </row>
    <row r="158" spans="2:29" ht="15.75">
      <c r="B158" s="33"/>
      <c r="C158" s="50" t="str">
        <f>IF(C157&lt;'Print Variations'!$F$5,C157+1,IF(C157='Print Variations'!$F$5,IF('Print Variations'!$F$7=0,IF('Print Variations'!$D$5="$","",IF(IFERROR(MATCH(301,C$13:C157,0),0)&gt;0,"",301)),101),IF(C157&gt;='Print Variations'!$F$7,IF(OR('Print Variations'!$D$5="$",'Print Variations'!$D$5=0),"",IF(IFERROR(MATCH(301,C$13:C157,0),0)&gt;0,"",301)),C157+1)))</f>
        <v/>
      </c>
      <c r="D158" s="32" t="str">
        <f>IFERROR(IF(C158="","",IF(C158=301,"Sales Tax",VLOOKUP(C158,IF(C158&lt;=100,'Enter Cabinet Order Here'!$E:$G,'Enter Additional Product Here'!$E:$G),IF(C158&lt;=100,2,3),FALSE))),"")</f>
        <v/>
      </c>
      <c r="E158" s="157" t="str">
        <f>IFERROR(IF(IF(C158=301,"Sales Tax",VLOOKUP(D158,IF(C158&lt;=100,'Print Here'!$W:$X,'Enter Additional Product Here'!$G:$M),IF(C158&lt;=100,2,3),FALSE))=0,"",IF(C158=301,"Sales Tax",VLOOKUP(D158,IF(C158&lt;=100,'Print Here'!$W:$X,'Enter Additional Product Here'!$G:$M),IF(C158&lt;=100,2,3),FALSE))),"")</f>
        <v/>
      </c>
      <c r="F158" s="157"/>
      <c r="G158" s="157"/>
      <c r="H158" s="157"/>
      <c r="I158" s="157"/>
      <c r="J158" s="157"/>
      <c r="K158" s="133" t="str">
        <f>IFERROR(IF(C158="","",IF(C158=301,"1",VLOOKUP(C158,IF(C158&lt;=100,'Enter Cabinet Order Here'!$E:$G,'Enter Additional Product Here'!$E:$G),IF(C158&lt;=100,3,2),FALSE))),"")</f>
        <v/>
      </c>
      <c r="L158" s="134" t="str">
        <f>IFERROR(IF(C158=301,"",VLOOKUP(D158,IF(C158&lt;=100,'Enter Cabinet Order Here'!$X:$Y,'Enter Additional Product Here'!$G:$H),IF(C158&lt;=100,2,2),FALSE)),"")</f>
        <v/>
      </c>
      <c r="M158" s="134" t="str">
        <f>IFERROR(IF(C158="","",IF(C158=301,'Print Variations'!$D$5,VLOOKUP(C158,IF(C158&lt;=100,'Enter Cabinet Order Here'!$E:$K,'Enter Additional Product Here'!$E:$H),IF(C158&lt;=100,7,4),FALSE))),"")</f>
        <v/>
      </c>
      <c r="N158" s="134" t="str">
        <f t="shared" si="8"/>
        <v/>
      </c>
      <c r="O158" s="33"/>
      <c r="W158" s="73" t="s">
        <v>399</v>
      </c>
      <c r="X158" s="73" t="s">
        <v>2517</v>
      </c>
      <c r="AC158" s="50" t="str">
        <f>IF(AC157&lt;'Print Variations'!$F$5,AC157+1,IF(AC157='Print Variations'!$F$5,IF('Print Variations'!$F$7=0,IF('Print Variations'!$D$5="$","",IF(IFERROR(MATCH(301,AC$2:AC157,0),0)&gt;0,"",301)),101),IF(AC157&gt;='Print Variations'!$F$7,IF(OR('Print Variations'!$D$5="$",'Print Variations'!$D$5=0),"",IF(IFERROR(MATCH(301,AC$2:AC157,0),0)&gt;0,"",301)),AC157+1)))</f>
        <v/>
      </c>
    </row>
    <row r="159" spans="2:29" ht="15.75">
      <c r="B159" s="33"/>
      <c r="C159" s="50" t="str">
        <f>IF(C158&lt;'Print Variations'!$F$5,C158+1,IF(C158='Print Variations'!$F$5,IF('Print Variations'!$F$7=0,IF('Print Variations'!$D$5="$","",IF(IFERROR(MATCH(301,C$13:C158,0),0)&gt;0,"",301)),101),IF(C158&gt;='Print Variations'!$F$7,IF(OR('Print Variations'!$D$5="$",'Print Variations'!$D$5=0),"",IF(IFERROR(MATCH(301,C$13:C158,0),0)&gt;0,"",301)),C158+1)))</f>
        <v/>
      </c>
      <c r="D159" s="32" t="str">
        <f>IFERROR(IF(C159="","",IF(C159=301,"Sales Tax",VLOOKUP(C159,IF(C159&lt;=100,'Enter Cabinet Order Here'!$E:$G,'Enter Additional Product Here'!$E:$G),IF(C159&lt;=100,2,3),FALSE))),"")</f>
        <v/>
      </c>
      <c r="E159" s="157" t="str">
        <f>IFERROR(IF(IF(C159=301,"Sales Tax",VLOOKUP(D159,IF(C159&lt;=100,'Print Here'!$W:$X,'Enter Additional Product Here'!$G:$M),IF(C159&lt;=100,2,3),FALSE))=0,"",IF(C159=301,"Sales Tax",VLOOKUP(D159,IF(C159&lt;=100,'Print Here'!$W:$X,'Enter Additional Product Here'!$G:$M),IF(C159&lt;=100,2,3),FALSE))),"")</f>
        <v/>
      </c>
      <c r="F159" s="157"/>
      <c r="G159" s="157"/>
      <c r="H159" s="157"/>
      <c r="I159" s="157"/>
      <c r="J159" s="157"/>
      <c r="K159" s="133" t="str">
        <f>IFERROR(IF(C159="","",IF(C159=301,"1",VLOOKUP(C159,IF(C159&lt;=100,'Enter Cabinet Order Here'!$E:$G,'Enter Additional Product Here'!$E:$G),IF(C159&lt;=100,3,2),FALSE))),"")</f>
        <v/>
      </c>
      <c r="L159" s="134" t="str">
        <f>IFERROR(IF(C159=301,"",VLOOKUP(D159,IF(C159&lt;=100,'Enter Cabinet Order Here'!$X:$Y,'Enter Additional Product Here'!$G:$H),IF(C159&lt;=100,2,2),FALSE)),"")</f>
        <v/>
      </c>
      <c r="M159" s="134" t="str">
        <f>IFERROR(IF(C159="","",IF(C159=301,'Print Variations'!$D$5,VLOOKUP(C159,IF(C159&lt;=100,'Enter Cabinet Order Here'!$E:$K,'Enter Additional Product Here'!$E:$H),IF(C159&lt;=100,7,4),FALSE))),"")</f>
        <v/>
      </c>
      <c r="N159" s="134" t="str">
        <f t="shared" ref="N159:N213" si="9">IFERROR(M159*K159,"")</f>
        <v/>
      </c>
      <c r="O159" s="33"/>
      <c r="W159" s="73" t="s">
        <v>5630</v>
      </c>
      <c r="X159" s="73" t="s">
        <v>5641</v>
      </c>
      <c r="AC159" s="50" t="str">
        <f>IF(AC158&lt;'Print Variations'!$F$5,AC158+1,IF(AC158='Print Variations'!$F$5,IF('Print Variations'!$F$7=0,IF('Print Variations'!$D$5="$","",IF(IFERROR(MATCH(301,AC$2:AC158,0),0)&gt;0,"",301)),101),IF(AC158&gt;='Print Variations'!$F$7,IF(OR('Print Variations'!$D$5="$",'Print Variations'!$D$5=0),"",IF(IFERROR(MATCH(301,AC$2:AC158,0),0)&gt;0,"",301)),AC158+1)))</f>
        <v/>
      </c>
    </row>
    <row r="160" spans="2:29" ht="15.75">
      <c r="B160" s="33"/>
      <c r="C160" s="50" t="str">
        <f>IF(C159&lt;'Print Variations'!$F$5,C159+1,IF(C159='Print Variations'!$F$5,IF('Print Variations'!$F$7=0,IF('Print Variations'!$D$5="$","",IF(IFERROR(MATCH(301,C$13:C159,0),0)&gt;0,"",301)),101),IF(C159&gt;='Print Variations'!$F$7,IF(OR('Print Variations'!$D$5="$",'Print Variations'!$D$5=0),"",IF(IFERROR(MATCH(301,C$13:C159,0),0)&gt;0,"",301)),C159+1)))</f>
        <v/>
      </c>
      <c r="D160" s="32" t="str">
        <f>IFERROR(IF(C160="","",IF(C160=301,"Sales Tax",VLOOKUP(C160,IF(C160&lt;=100,'Enter Cabinet Order Here'!$E:$G,'Enter Additional Product Here'!$E:$G),IF(C160&lt;=100,2,3),FALSE))),"")</f>
        <v/>
      </c>
      <c r="E160" s="157" t="str">
        <f>IFERROR(IF(IF(C160=301,"Sales Tax",VLOOKUP(D160,IF(C160&lt;=100,'Print Here'!$W:$X,'Enter Additional Product Here'!$G:$M),IF(C160&lt;=100,2,3),FALSE))=0,"",IF(C160=301,"Sales Tax",VLOOKUP(D160,IF(C160&lt;=100,'Print Here'!$W:$X,'Enter Additional Product Here'!$G:$M),IF(C160&lt;=100,2,3),FALSE))),"")</f>
        <v/>
      </c>
      <c r="F160" s="157"/>
      <c r="G160" s="157"/>
      <c r="H160" s="157"/>
      <c r="I160" s="157"/>
      <c r="J160" s="157"/>
      <c r="K160" s="133" t="str">
        <f>IFERROR(IF(C160="","",IF(C160=301,"1",VLOOKUP(C160,IF(C160&lt;=100,'Enter Cabinet Order Here'!$E:$G,'Enter Additional Product Here'!$E:$G),IF(C160&lt;=100,3,2),FALSE))),"")</f>
        <v/>
      </c>
      <c r="L160" s="134" t="str">
        <f>IFERROR(IF(C160=301,"",VLOOKUP(D160,IF(C160&lt;=100,'Enter Cabinet Order Here'!$X:$Y,'Enter Additional Product Here'!$G:$H),IF(C160&lt;=100,2,2),FALSE)),"")</f>
        <v/>
      </c>
      <c r="M160" s="134" t="str">
        <f>IFERROR(IF(C160="","",IF(C160=301,'Print Variations'!$D$5,VLOOKUP(C160,IF(C160&lt;=100,'Enter Cabinet Order Here'!$E:$K,'Enter Additional Product Here'!$E:$H),IF(C160&lt;=100,7,4),FALSE))),"")</f>
        <v/>
      </c>
      <c r="N160" s="134" t="str">
        <f t="shared" si="9"/>
        <v/>
      </c>
      <c r="O160" s="33"/>
      <c r="W160" s="73" t="s">
        <v>400</v>
      </c>
      <c r="X160" s="73" t="s">
        <v>4002</v>
      </c>
      <c r="AC160" s="50" t="str">
        <f>IF(AC159&lt;'Print Variations'!$F$5,AC159+1,IF(AC159='Print Variations'!$F$5,IF('Print Variations'!$F$7=0,IF('Print Variations'!$D$5="$","",IF(IFERROR(MATCH(301,AC$2:AC159,0),0)&gt;0,"",301)),101),IF(AC159&gt;='Print Variations'!$F$7,IF(OR('Print Variations'!$D$5="$",'Print Variations'!$D$5=0),"",IF(IFERROR(MATCH(301,AC$2:AC159,0),0)&gt;0,"",301)),AC159+1)))</f>
        <v/>
      </c>
    </row>
    <row r="161" spans="2:29" ht="15.75">
      <c r="B161" s="33"/>
      <c r="C161" s="50" t="str">
        <f>IF(C160&lt;'Print Variations'!$F$5,C160+1,IF(C160='Print Variations'!$F$5,IF('Print Variations'!$F$7=0,IF('Print Variations'!$D$5="$","",IF(IFERROR(MATCH(301,C$13:C160,0),0)&gt;0,"",301)),101),IF(C160&gt;='Print Variations'!$F$7,IF(OR('Print Variations'!$D$5="$",'Print Variations'!$D$5=0),"",IF(IFERROR(MATCH(301,C$13:C160,0),0)&gt;0,"",301)),C160+1)))</f>
        <v/>
      </c>
      <c r="D161" s="32" t="str">
        <f>IFERROR(IF(C161="","",IF(C161=301,"Sales Tax",VLOOKUP(C161,IF(C161&lt;=100,'Enter Cabinet Order Here'!$E:$G,'Enter Additional Product Here'!$E:$G),IF(C161&lt;=100,2,3),FALSE))),"")</f>
        <v/>
      </c>
      <c r="E161" s="157" t="str">
        <f>IFERROR(IF(IF(C161=301,"Sales Tax",VLOOKUP(D161,IF(C161&lt;=100,'Print Here'!$W:$X,'Enter Additional Product Here'!$G:$M),IF(C161&lt;=100,2,3),FALSE))=0,"",IF(C161=301,"Sales Tax",VLOOKUP(D161,IF(C161&lt;=100,'Print Here'!$W:$X,'Enter Additional Product Here'!$G:$M),IF(C161&lt;=100,2,3),FALSE))),"")</f>
        <v/>
      </c>
      <c r="F161" s="157"/>
      <c r="G161" s="157"/>
      <c r="H161" s="157"/>
      <c r="I161" s="157"/>
      <c r="J161" s="157"/>
      <c r="K161" s="133" t="str">
        <f>IFERROR(IF(C161="","",IF(C161=301,"1",VLOOKUP(C161,IF(C161&lt;=100,'Enter Cabinet Order Here'!$E:$G,'Enter Additional Product Here'!$E:$G),IF(C161&lt;=100,3,2),FALSE))),"")</f>
        <v/>
      </c>
      <c r="L161" s="134" t="str">
        <f>IFERROR(IF(C161=301,"",VLOOKUP(D161,IF(C161&lt;=100,'Enter Cabinet Order Here'!$X:$Y,'Enter Additional Product Here'!$G:$H),IF(C161&lt;=100,2,2),FALSE)),"")</f>
        <v/>
      </c>
      <c r="M161" s="134" t="str">
        <f>IFERROR(IF(C161="","",IF(C161=301,'Print Variations'!$D$5,VLOOKUP(C161,IF(C161&lt;=100,'Enter Cabinet Order Here'!$E:$K,'Enter Additional Product Here'!$E:$H),IF(C161&lt;=100,7,4),FALSE))),"")</f>
        <v/>
      </c>
      <c r="N161" s="134" t="str">
        <f t="shared" si="9"/>
        <v/>
      </c>
      <c r="O161" s="33"/>
      <c r="W161" s="73" t="s">
        <v>4622</v>
      </c>
      <c r="X161" s="73" t="s">
        <v>4959</v>
      </c>
      <c r="AC161" s="50" t="str">
        <f>IF(AC160&lt;'Print Variations'!$F$5,AC160+1,IF(AC160='Print Variations'!$F$5,IF('Print Variations'!$F$7=0,IF('Print Variations'!$D$5="$","",IF(IFERROR(MATCH(301,AC$2:AC160,0),0)&gt;0,"",301)),101),IF(AC160&gt;='Print Variations'!$F$7,IF(OR('Print Variations'!$D$5="$",'Print Variations'!$D$5=0),"",IF(IFERROR(MATCH(301,AC$2:AC160,0),0)&gt;0,"",301)),AC160+1)))</f>
        <v/>
      </c>
    </row>
    <row r="162" spans="2:29" ht="15.75">
      <c r="B162" s="33"/>
      <c r="C162" s="50" t="str">
        <f>IF(C161&lt;'Print Variations'!$F$5,C161+1,IF(C161='Print Variations'!$F$5,IF('Print Variations'!$F$7=0,IF('Print Variations'!$D$5="$","",IF(IFERROR(MATCH(301,C$13:C161,0),0)&gt;0,"",301)),101),IF(C161&gt;='Print Variations'!$F$7,IF(OR('Print Variations'!$D$5="$",'Print Variations'!$D$5=0),"",IF(IFERROR(MATCH(301,C$13:C161,0),0)&gt;0,"",301)),C161+1)))</f>
        <v/>
      </c>
      <c r="D162" s="32" t="str">
        <f>IFERROR(IF(C162="","",IF(C162=301,"Sales Tax",VLOOKUP(C162,IF(C162&lt;=100,'Enter Cabinet Order Here'!$E:$G,'Enter Additional Product Here'!$E:$G),IF(C162&lt;=100,2,3),FALSE))),"")</f>
        <v/>
      </c>
      <c r="E162" s="157" t="str">
        <f>IFERROR(IF(IF(C162=301,"Sales Tax",VLOOKUP(D162,IF(C162&lt;=100,'Print Here'!$W:$X,'Enter Additional Product Here'!$G:$M),IF(C162&lt;=100,2,3),FALSE))=0,"",IF(C162=301,"Sales Tax",VLOOKUP(D162,IF(C162&lt;=100,'Print Here'!$W:$X,'Enter Additional Product Here'!$G:$M),IF(C162&lt;=100,2,3),FALSE))),"")</f>
        <v/>
      </c>
      <c r="F162" s="157"/>
      <c r="G162" s="157"/>
      <c r="H162" s="157"/>
      <c r="I162" s="157"/>
      <c r="J162" s="157"/>
      <c r="K162" s="133" t="str">
        <f>IFERROR(IF(C162="","",IF(C162=301,"1",VLOOKUP(C162,IF(C162&lt;=100,'Enter Cabinet Order Here'!$E:$G,'Enter Additional Product Here'!$E:$G),IF(C162&lt;=100,3,2),FALSE))),"")</f>
        <v/>
      </c>
      <c r="L162" s="134" t="str">
        <f>IFERROR(IF(C162=301,"",VLOOKUP(D162,IF(C162&lt;=100,'Enter Cabinet Order Here'!$X:$Y,'Enter Additional Product Here'!$G:$H),IF(C162&lt;=100,2,2),FALSE)),"")</f>
        <v/>
      </c>
      <c r="M162" s="134" t="str">
        <f>IFERROR(IF(C162="","",IF(C162=301,'Print Variations'!$D$5,VLOOKUP(C162,IF(C162&lt;=100,'Enter Cabinet Order Here'!$E:$K,'Enter Additional Product Here'!$E:$H),IF(C162&lt;=100,7,4),FALSE))),"")</f>
        <v/>
      </c>
      <c r="N162" s="134" t="str">
        <f t="shared" si="9"/>
        <v/>
      </c>
      <c r="O162" s="33"/>
      <c r="W162" s="73" t="s">
        <v>884</v>
      </c>
      <c r="X162" s="73" t="s">
        <v>4154</v>
      </c>
      <c r="AC162" s="50" t="str">
        <f>IF(AC161&lt;'Print Variations'!$F$5,AC161+1,IF(AC161='Print Variations'!$F$5,IF('Print Variations'!$F$7=0,IF('Print Variations'!$D$5="$","",IF(IFERROR(MATCH(301,AC$2:AC161,0),0)&gt;0,"",301)),101),IF(AC161&gt;='Print Variations'!$F$7,IF(OR('Print Variations'!$D$5="$",'Print Variations'!$D$5=0),"",IF(IFERROR(MATCH(301,AC$2:AC161,0),0)&gt;0,"",301)),AC161+1)))</f>
        <v/>
      </c>
    </row>
    <row r="163" spans="2:29" ht="15.75">
      <c r="B163" s="33"/>
      <c r="C163" s="50" t="str">
        <f>IF(C162&lt;'Print Variations'!$F$5,C162+1,IF(C162='Print Variations'!$F$5,IF('Print Variations'!$F$7=0,IF('Print Variations'!$D$5="$","",IF(IFERROR(MATCH(301,C$13:C162,0),0)&gt;0,"",301)),101),IF(C162&gt;='Print Variations'!$F$7,IF(OR('Print Variations'!$D$5="$",'Print Variations'!$D$5=0),"",IF(IFERROR(MATCH(301,C$13:C162,0),0)&gt;0,"",301)),C162+1)))</f>
        <v/>
      </c>
      <c r="D163" s="32" t="str">
        <f>IFERROR(IF(C163="","",IF(C163=301,"Sales Tax",VLOOKUP(C163,IF(C163&lt;=100,'Enter Cabinet Order Here'!$E:$G,'Enter Additional Product Here'!$E:$G),IF(C163&lt;=100,2,3),FALSE))),"")</f>
        <v/>
      </c>
      <c r="E163" s="157" t="str">
        <f>IFERROR(IF(IF(C163=301,"Sales Tax",VLOOKUP(D163,IF(C163&lt;=100,'Print Here'!$W:$X,'Enter Additional Product Here'!$G:$M),IF(C163&lt;=100,2,3),FALSE))=0,"",IF(C163=301,"Sales Tax",VLOOKUP(D163,IF(C163&lt;=100,'Print Here'!$W:$X,'Enter Additional Product Here'!$G:$M),IF(C163&lt;=100,2,3),FALSE))),"")</f>
        <v/>
      </c>
      <c r="F163" s="157"/>
      <c r="G163" s="157"/>
      <c r="H163" s="157"/>
      <c r="I163" s="157"/>
      <c r="J163" s="157"/>
      <c r="K163" s="133" t="str">
        <f>IFERROR(IF(C163="","",IF(C163=301,"1",VLOOKUP(C163,IF(C163&lt;=100,'Enter Cabinet Order Here'!$E:$G,'Enter Additional Product Here'!$E:$G),IF(C163&lt;=100,3,2),FALSE))),"")</f>
        <v/>
      </c>
      <c r="L163" s="134" t="str">
        <f>IFERROR(IF(C163=301,"",VLOOKUP(D163,IF(C163&lt;=100,'Enter Cabinet Order Here'!$X:$Y,'Enter Additional Product Here'!$G:$H),IF(C163&lt;=100,2,2),FALSE)),"")</f>
        <v/>
      </c>
      <c r="M163" s="134" t="str">
        <f>IFERROR(IF(C163="","",IF(C163=301,'Print Variations'!$D$5,VLOOKUP(C163,IF(C163&lt;=100,'Enter Cabinet Order Here'!$E:$K,'Enter Additional Product Here'!$E:$H),IF(C163&lt;=100,7,4),FALSE))),"")</f>
        <v/>
      </c>
      <c r="N163" s="134" t="str">
        <f t="shared" si="9"/>
        <v/>
      </c>
      <c r="O163" s="33"/>
      <c r="W163" s="73" t="s">
        <v>885</v>
      </c>
      <c r="X163" s="73" t="s">
        <v>3210</v>
      </c>
      <c r="AC163" s="50" t="str">
        <f>IF(AC162&lt;'Print Variations'!$F$5,AC162+1,IF(AC162='Print Variations'!$F$5,IF('Print Variations'!$F$7=0,IF('Print Variations'!$D$5="$","",IF(IFERROR(MATCH(301,AC$2:AC162,0),0)&gt;0,"",301)),101),IF(AC162&gt;='Print Variations'!$F$7,IF(OR('Print Variations'!$D$5="$",'Print Variations'!$D$5=0),"",IF(IFERROR(MATCH(301,AC$2:AC162,0),0)&gt;0,"",301)),AC162+1)))</f>
        <v/>
      </c>
    </row>
    <row r="164" spans="2:29" ht="15.75">
      <c r="B164" s="33"/>
      <c r="C164" s="50" t="str">
        <f>IF(C163&lt;'Print Variations'!$F$5,C163+1,IF(C163='Print Variations'!$F$5,IF('Print Variations'!$F$7=0,IF('Print Variations'!$D$5="$","",IF(IFERROR(MATCH(301,C$13:C163,0),0)&gt;0,"",301)),101),IF(C163&gt;='Print Variations'!$F$7,IF(OR('Print Variations'!$D$5="$",'Print Variations'!$D$5=0),"",IF(IFERROR(MATCH(301,C$13:C163,0),0)&gt;0,"",301)),C163+1)))</f>
        <v/>
      </c>
      <c r="D164" s="32" t="str">
        <f>IFERROR(IF(C164="","",IF(C164=301,"Sales Tax",VLOOKUP(C164,IF(C164&lt;=100,'Enter Cabinet Order Here'!$E:$G,'Enter Additional Product Here'!$E:$G),IF(C164&lt;=100,2,3),FALSE))),"")</f>
        <v/>
      </c>
      <c r="E164" s="157" t="str">
        <f>IFERROR(IF(IF(C164=301,"Sales Tax",VLOOKUP(D164,IF(C164&lt;=100,'Print Here'!$W:$X,'Enter Additional Product Here'!$G:$M),IF(C164&lt;=100,2,3),FALSE))=0,"",IF(C164=301,"Sales Tax",VLOOKUP(D164,IF(C164&lt;=100,'Print Here'!$W:$X,'Enter Additional Product Here'!$G:$M),IF(C164&lt;=100,2,3),FALSE))),"")</f>
        <v/>
      </c>
      <c r="F164" s="157"/>
      <c r="G164" s="157"/>
      <c r="H164" s="157"/>
      <c r="I164" s="157"/>
      <c r="J164" s="157"/>
      <c r="K164" s="133" t="str">
        <f>IFERROR(IF(C164="","",IF(C164=301,"1",VLOOKUP(C164,IF(C164&lt;=100,'Enter Cabinet Order Here'!$E:$G,'Enter Additional Product Here'!$E:$G),IF(C164&lt;=100,3,2),FALSE))),"")</f>
        <v/>
      </c>
      <c r="L164" s="134" t="str">
        <f>IFERROR(IF(C164=301,"",VLOOKUP(D164,IF(C164&lt;=100,'Enter Cabinet Order Here'!$X:$Y,'Enter Additional Product Here'!$G:$H),IF(C164&lt;=100,2,2),FALSE)),"")</f>
        <v/>
      </c>
      <c r="M164" s="134" t="str">
        <f>IFERROR(IF(C164="","",IF(C164=301,'Print Variations'!$D$5,VLOOKUP(C164,IF(C164&lt;=100,'Enter Cabinet Order Here'!$E:$K,'Enter Additional Product Here'!$E:$H),IF(C164&lt;=100,7,4),FALSE))),"")</f>
        <v/>
      </c>
      <c r="N164" s="134" t="str">
        <f t="shared" si="9"/>
        <v/>
      </c>
      <c r="O164" s="33"/>
      <c r="W164" s="73" t="s">
        <v>886</v>
      </c>
      <c r="X164" s="73" t="s">
        <v>2670</v>
      </c>
      <c r="AC164" s="50" t="str">
        <f>IF(AC163&lt;'Print Variations'!$F$5,AC163+1,IF(AC163='Print Variations'!$F$5,IF('Print Variations'!$F$7=0,IF('Print Variations'!$D$5="$","",IF(IFERROR(MATCH(301,AC$2:AC163,0),0)&gt;0,"",301)),101),IF(AC163&gt;='Print Variations'!$F$7,IF(OR('Print Variations'!$D$5="$",'Print Variations'!$D$5=0),"",IF(IFERROR(MATCH(301,AC$2:AC163,0),0)&gt;0,"",301)),AC163+1)))</f>
        <v/>
      </c>
    </row>
    <row r="165" spans="2:29" ht="15.75">
      <c r="B165" s="33"/>
      <c r="C165" s="50" t="str">
        <f>IF(C164&lt;'Print Variations'!$F$5,C164+1,IF(C164='Print Variations'!$F$5,IF('Print Variations'!$F$7=0,IF('Print Variations'!$D$5="$","",IF(IFERROR(MATCH(301,C$13:C164,0),0)&gt;0,"",301)),101),IF(C164&gt;='Print Variations'!$F$7,IF(OR('Print Variations'!$D$5="$",'Print Variations'!$D$5=0),"",IF(IFERROR(MATCH(301,C$13:C164,0),0)&gt;0,"",301)),C164+1)))</f>
        <v/>
      </c>
      <c r="D165" s="32" t="str">
        <f>IFERROR(IF(C165="","",IF(C165=301,"Sales Tax",VLOOKUP(C165,IF(C165&lt;=100,'Enter Cabinet Order Here'!$E:$G,'Enter Additional Product Here'!$E:$G),IF(C165&lt;=100,2,3),FALSE))),"")</f>
        <v/>
      </c>
      <c r="E165" s="157" t="str">
        <f>IFERROR(IF(IF(C165=301,"Sales Tax",VLOOKUP(D165,IF(C165&lt;=100,'Print Here'!$W:$X,'Enter Additional Product Here'!$G:$M),IF(C165&lt;=100,2,3),FALSE))=0,"",IF(C165=301,"Sales Tax",VLOOKUP(D165,IF(C165&lt;=100,'Print Here'!$W:$X,'Enter Additional Product Here'!$G:$M),IF(C165&lt;=100,2,3),FALSE))),"")</f>
        <v/>
      </c>
      <c r="F165" s="157"/>
      <c r="G165" s="157"/>
      <c r="H165" s="157"/>
      <c r="I165" s="157"/>
      <c r="J165" s="157"/>
      <c r="K165" s="133" t="str">
        <f>IFERROR(IF(C165="","",IF(C165=301,"1",VLOOKUP(C165,IF(C165&lt;=100,'Enter Cabinet Order Here'!$E:$G,'Enter Additional Product Here'!$E:$G),IF(C165&lt;=100,3,2),FALSE))),"")</f>
        <v/>
      </c>
      <c r="L165" s="134" t="str">
        <f>IFERROR(IF(C165=301,"",VLOOKUP(D165,IF(C165&lt;=100,'Enter Cabinet Order Here'!$X:$Y,'Enter Additional Product Here'!$G:$H),IF(C165&lt;=100,2,2),FALSE)),"")</f>
        <v/>
      </c>
      <c r="M165" s="134" t="str">
        <f>IFERROR(IF(C165="","",IF(C165=301,'Print Variations'!$D$5,VLOOKUP(C165,IF(C165&lt;=100,'Enter Cabinet Order Here'!$E:$K,'Enter Additional Product Here'!$E:$H),IF(C165&lt;=100,7,4),FALSE))),"")</f>
        <v/>
      </c>
      <c r="N165" s="134" t="str">
        <f t="shared" si="9"/>
        <v/>
      </c>
      <c r="O165" s="33"/>
      <c r="W165" s="73" t="s">
        <v>5732</v>
      </c>
      <c r="X165" s="73" t="s">
        <v>5976</v>
      </c>
      <c r="AC165" s="50" t="str">
        <f>IF(AC164&lt;'Print Variations'!$F$5,AC164+1,IF(AC164='Print Variations'!$F$5,IF('Print Variations'!$F$7=0,IF('Print Variations'!$D$5="$","",IF(IFERROR(MATCH(301,AC$2:AC164,0),0)&gt;0,"",301)),101),IF(AC164&gt;='Print Variations'!$F$7,IF(OR('Print Variations'!$D$5="$",'Print Variations'!$D$5=0),"",IF(IFERROR(MATCH(301,AC$2:AC164,0),0)&gt;0,"",301)),AC164+1)))</f>
        <v/>
      </c>
    </row>
    <row r="166" spans="2:29" ht="15.75">
      <c r="B166" s="33"/>
      <c r="C166" s="50" t="str">
        <f>IF(C165&lt;'Print Variations'!$F$5,C165+1,IF(C165='Print Variations'!$F$5,IF('Print Variations'!$F$7=0,IF('Print Variations'!$D$5="$","",IF(IFERROR(MATCH(301,C$13:C165,0),0)&gt;0,"",301)),101),IF(C165&gt;='Print Variations'!$F$7,IF(OR('Print Variations'!$D$5="$",'Print Variations'!$D$5=0),"",IF(IFERROR(MATCH(301,C$13:C165,0),0)&gt;0,"",301)),C165+1)))</f>
        <v/>
      </c>
      <c r="D166" s="32" t="str">
        <f>IFERROR(IF(C166="","",IF(C166=301,"Sales Tax",VLOOKUP(C166,IF(C166&lt;=100,'Enter Cabinet Order Here'!$E:$G,'Enter Additional Product Here'!$E:$G),IF(C166&lt;=100,2,3),FALSE))),"")</f>
        <v/>
      </c>
      <c r="E166" s="157" t="str">
        <f>IFERROR(IF(IF(C166=301,"Sales Tax",VLOOKUP(D166,IF(C166&lt;=100,'Print Here'!$W:$X,'Enter Additional Product Here'!$G:$M),IF(C166&lt;=100,2,3),FALSE))=0,"",IF(C166=301,"Sales Tax",VLOOKUP(D166,IF(C166&lt;=100,'Print Here'!$W:$X,'Enter Additional Product Here'!$G:$M),IF(C166&lt;=100,2,3),FALSE))),"")</f>
        <v/>
      </c>
      <c r="F166" s="157"/>
      <c r="G166" s="157"/>
      <c r="H166" s="157"/>
      <c r="I166" s="157"/>
      <c r="J166" s="157"/>
      <c r="K166" s="133" t="str">
        <f>IFERROR(IF(C166="","",IF(C166=301,"1",VLOOKUP(C166,IF(C166&lt;=100,'Enter Cabinet Order Here'!$E:$G,'Enter Additional Product Here'!$E:$G),IF(C166&lt;=100,3,2),FALSE))),"")</f>
        <v/>
      </c>
      <c r="L166" s="134" t="str">
        <f>IFERROR(IF(C166=301,"",VLOOKUP(D166,IF(C166&lt;=100,'Enter Cabinet Order Here'!$X:$Y,'Enter Additional Product Here'!$G:$H),IF(C166&lt;=100,2,2),FALSE)),"")</f>
        <v/>
      </c>
      <c r="M166" s="134" t="str">
        <f>IFERROR(IF(C166="","",IF(C166=301,'Print Variations'!$D$5,VLOOKUP(C166,IF(C166&lt;=100,'Enter Cabinet Order Here'!$E:$K,'Enter Additional Product Here'!$E:$H),IF(C166&lt;=100,7,4),FALSE))),"")</f>
        <v/>
      </c>
      <c r="N166" s="134" t="str">
        <f t="shared" si="9"/>
        <v/>
      </c>
      <c r="O166" s="33"/>
      <c r="W166" s="73" t="s">
        <v>4623</v>
      </c>
      <c r="X166" s="73" t="s">
        <v>4960</v>
      </c>
      <c r="AC166" s="50" t="str">
        <f>IF(AC165&lt;'Print Variations'!$F$5,AC165+1,IF(AC165='Print Variations'!$F$5,IF('Print Variations'!$F$7=0,IF('Print Variations'!$D$5="$","",IF(IFERROR(MATCH(301,AC$2:AC165,0),0)&gt;0,"",301)),101),IF(AC165&gt;='Print Variations'!$F$7,IF(OR('Print Variations'!$D$5="$",'Print Variations'!$D$5=0),"",IF(IFERROR(MATCH(301,AC$2:AC165,0),0)&gt;0,"",301)),AC165+1)))</f>
        <v/>
      </c>
    </row>
    <row r="167" spans="2:29" ht="15.75">
      <c r="B167" s="33"/>
      <c r="C167" s="50" t="str">
        <f>IF(C166&lt;'Print Variations'!$F$5,C166+1,IF(C166='Print Variations'!$F$5,IF('Print Variations'!$F$7=0,IF('Print Variations'!$D$5="$","",IF(IFERROR(MATCH(301,C$13:C166,0),0)&gt;0,"",301)),101),IF(C166&gt;='Print Variations'!$F$7,IF(OR('Print Variations'!$D$5="$",'Print Variations'!$D$5=0),"",IF(IFERROR(MATCH(301,C$13:C166,0),0)&gt;0,"",301)),C166+1)))</f>
        <v/>
      </c>
      <c r="D167" s="32" t="str">
        <f>IFERROR(IF(C167="","",IF(C167=301,"Sales Tax",VLOOKUP(C167,IF(C167&lt;=100,'Enter Cabinet Order Here'!$E:$G,'Enter Additional Product Here'!$E:$G),IF(C167&lt;=100,2,3),FALSE))),"")</f>
        <v/>
      </c>
      <c r="E167" s="157" t="str">
        <f>IFERROR(IF(IF(C167=301,"Sales Tax",VLOOKUP(D167,IF(C167&lt;=100,'Print Here'!$W:$X,'Enter Additional Product Here'!$G:$M),IF(C167&lt;=100,2,3),FALSE))=0,"",IF(C167=301,"Sales Tax",VLOOKUP(D167,IF(C167&lt;=100,'Print Here'!$W:$X,'Enter Additional Product Here'!$G:$M),IF(C167&lt;=100,2,3),FALSE))),"")</f>
        <v/>
      </c>
      <c r="F167" s="157"/>
      <c r="G167" s="157"/>
      <c r="H167" s="157"/>
      <c r="I167" s="157"/>
      <c r="J167" s="157"/>
      <c r="K167" s="133" t="str">
        <f>IFERROR(IF(C167="","",IF(C167=301,"1",VLOOKUP(C167,IF(C167&lt;=100,'Enter Cabinet Order Here'!$E:$G,'Enter Additional Product Here'!$E:$G),IF(C167&lt;=100,3,2),FALSE))),"")</f>
        <v/>
      </c>
      <c r="L167" s="134" t="str">
        <f>IFERROR(IF(C167=301,"",VLOOKUP(D167,IF(C167&lt;=100,'Enter Cabinet Order Here'!$X:$Y,'Enter Additional Product Here'!$G:$H),IF(C167&lt;=100,2,2),FALSE)),"")</f>
        <v/>
      </c>
      <c r="M167" s="134" t="str">
        <f>IFERROR(IF(C167="","",IF(C167=301,'Print Variations'!$D$5,VLOOKUP(C167,IF(C167&lt;=100,'Enter Cabinet Order Here'!$E:$K,'Enter Additional Product Here'!$E:$H),IF(C167&lt;=100,7,4),FALSE))),"")</f>
        <v/>
      </c>
      <c r="N167" s="134" t="str">
        <f t="shared" si="9"/>
        <v/>
      </c>
      <c r="O167" s="33"/>
      <c r="W167" s="73" t="s">
        <v>7490</v>
      </c>
      <c r="X167" s="73" t="s">
        <v>7934</v>
      </c>
      <c r="AC167" s="50" t="str">
        <f>IF(AC166&lt;'Print Variations'!$F$5,AC166+1,IF(AC166='Print Variations'!$F$5,IF('Print Variations'!$F$7=0,IF('Print Variations'!$D$5="$","",IF(IFERROR(MATCH(301,AC$2:AC166,0),0)&gt;0,"",301)),101),IF(AC166&gt;='Print Variations'!$F$7,IF(OR('Print Variations'!$D$5="$",'Print Variations'!$D$5=0),"",IF(IFERROR(MATCH(301,AC$2:AC166,0),0)&gt;0,"",301)),AC166+1)))</f>
        <v/>
      </c>
    </row>
    <row r="168" spans="2:29" ht="15.75">
      <c r="B168" s="33"/>
      <c r="C168" s="50" t="str">
        <f>IF(C167&lt;'Print Variations'!$F$5,C167+1,IF(C167='Print Variations'!$F$5,IF('Print Variations'!$F$7=0,IF('Print Variations'!$D$5="$","",IF(IFERROR(MATCH(301,C$13:C167,0),0)&gt;0,"",301)),101),IF(C167&gt;='Print Variations'!$F$7,IF(OR('Print Variations'!$D$5="$",'Print Variations'!$D$5=0),"",IF(IFERROR(MATCH(301,C$13:C167,0),0)&gt;0,"",301)),C167+1)))</f>
        <v/>
      </c>
      <c r="D168" s="32" t="str">
        <f>IFERROR(IF(C168="","",IF(C168=301,"Sales Tax",VLOOKUP(C168,IF(C168&lt;=100,'Enter Cabinet Order Here'!$E:$G,'Enter Additional Product Here'!$E:$G),IF(C168&lt;=100,2,3),FALSE))),"")</f>
        <v/>
      </c>
      <c r="E168" s="157" t="str">
        <f>IFERROR(IF(IF(C168=301,"Sales Tax",VLOOKUP(D168,IF(C168&lt;=100,'Print Here'!$W:$X,'Enter Additional Product Here'!$G:$M),IF(C168&lt;=100,2,3),FALSE))=0,"",IF(C168=301,"Sales Tax",VLOOKUP(D168,IF(C168&lt;=100,'Print Here'!$W:$X,'Enter Additional Product Here'!$G:$M),IF(C168&lt;=100,2,3),FALSE))),"")</f>
        <v/>
      </c>
      <c r="F168" s="157"/>
      <c r="G168" s="157"/>
      <c r="H168" s="157"/>
      <c r="I168" s="157"/>
      <c r="J168" s="157"/>
      <c r="K168" s="133" t="str">
        <f>IFERROR(IF(C168="","",IF(C168=301,"1",VLOOKUP(C168,IF(C168&lt;=100,'Enter Cabinet Order Here'!$E:$G,'Enter Additional Product Here'!$E:$G),IF(C168&lt;=100,3,2),FALSE))),"")</f>
        <v/>
      </c>
      <c r="L168" s="134" t="str">
        <f>IFERROR(IF(C168=301,"",VLOOKUP(D168,IF(C168&lt;=100,'Enter Cabinet Order Here'!$X:$Y,'Enter Additional Product Here'!$G:$H),IF(C168&lt;=100,2,2),FALSE)),"")</f>
        <v/>
      </c>
      <c r="M168" s="134" t="str">
        <f>IFERROR(IF(C168="","",IF(C168=301,'Print Variations'!$D$5,VLOOKUP(C168,IF(C168&lt;=100,'Enter Cabinet Order Here'!$E:$K,'Enter Additional Product Here'!$E:$H),IF(C168&lt;=100,7,4),FALSE))),"")</f>
        <v/>
      </c>
      <c r="N168" s="134" t="str">
        <f t="shared" si="9"/>
        <v/>
      </c>
      <c r="O168" s="33"/>
      <c r="W168" s="73" t="s">
        <v>6187</v>
      </c>
      <c r="X168" s="73" t="s">
        <v>6334</v>
      </c>
      <c r="AC168" s="50" t="str">
        <f>IF(AC167&lt;'Print Variations'!$F$5,AC167+1,IF(AC167='Print Variations'!$F$5,IF('Print Variations'!$F$7=0,IF('Print Variations'!$D$5="$","",IF(IFERROR(MATCH(301,AC$2:AC167,0),0)&gt;0,"",301)),101),IF(AC167&gt;='Print Variations'!$F$7,IF(OR('Print Variations'!$D$5="$",'Print Variations'!$D$5=0),"",IF(IFERROR(MATCH(301,AC$2:AC167,0),0)&gt;0,"",301)),AC167+1)))</f>
        <v/>
      </c>
    </row>
    <row r="169" spans="2:29" ht="15.75">
      <c r="B169" s="33"/>
      <c r="C169" s="50" t="str">
        <f>IF(C168&lt;'Print Variations'!$F$5,C168+1,IF(C168='Print Variations'!$F$5,IF('Print Variations'!$F$7=0,IF('Print Variations'!$D$5="$","",IF(IFERROR(MATCH(301,C$13:C168,0),0)&gt;0,"",301)),101),IF(C168&gt;='Print Variations'!$F$7,IF(OR('Print Variations'!$D$5="$",'Print Variations'!$D$5=0),"",IF(IFERROR(MATCH(301,C$13:C168,0),0)&gt;0,"",301)),C168+1)))</f>
        <v/>
      </c>
      <c r="D169" s="32" t="str">
        <f>IFERROR(IF(C169="","",IF(C169=301,"Sales Tax",VLOOKUP(C169,IF(C169&lt;=100,'Enter Cabinet Order Here'!$E:$G,'Enter Additional Product Here'!$E:$G),IF(C169&lt;=100,2,3),FALSE))),"")</f>
        <v/>
      </c>
      <c r="E169" s="157" t="str">
        <f>IFERROR(IF(IF(C169=301,"Sales Tax",VLOOKUP(D169,IF(C169&lt;=100,'Print Here'!$W:$X,'Enter Additional Product Here'!$G:$M),IF(C169&lt;=100,2,3),FALSE))=0,"",IF(C169=301,"Sales Tax",VLOOKUP(D169,IF(C169&lt;=100,'Print Here'!$W:$X,'Enter Additional Product Here'!$G:$M),IF(C169&lt;=100,2,3),FALSE))),"")</f>
        <v/>
      </c>
      <c r="F169" s="157"/>
      <c r="G169" s="157"/>
      <c r="H169" s="157"/>
      <c r="I169" s="157"/>
      <c r="J169" s="157"/>
      <c r="K169" s="133" t="str">
        <f>IFERROR(IF(C169="","",IF(C169=301,"1",VLOOKUP(C169,IF(C169&lt;=100,'Enter Cabinet Order Here'!$E:$G,'Enter Additional Product Here'!$E:$G),IF(C169&lt;=100,3,2),FALSE))),"")</f>
        <v/>
      </c>
      <c r="L169" s="134" t="str">
        <f>IFERROR(IF(C169=301,"",VLOOKUP(D169,IF(C169&lt;=100,'Enter Cabinet Order Here'!$X:$Y,'Enter Additional Product Here'!$G:$H),IF(C169&lt;=100,2,2),FALSE)),"")</f>
        <v/>
      </c>
      <c r="M169" s="134" t="str">
        <f>IFERROR(IF(C169="","",IF(C169=301,'Print Variations'!$D$5,VLOOKUP(C169,IF(C169&lt;=100,'Enter Cabinet Order Here'!$E:$K,'Enter Additional Product Here'!$E:$H),IF(C169&lt;=100,7,4),FALSE))),"")</f>
        <v/>
      </c>
      <c r="N169" s="134" t="str">
        <f t="shared" si="9"/>
        <v/>
      </c>
      <c r="O169" s="33"/>
      <c r="W169" s="73" t="s">
        <v>888</v>
      </c>
      <c r="X169" s="73" t="s">
        <v>4155</v>
      </c>
      <c r="AC169" s="50" t="str">
        <f>IF(AC168&lt;'Print Variations'!$F$5,AC168+1,IF(AC168='Print Variations'!$F$5,IF('Print Variations'!$F$7=0,IF('Print Variations'!$D$5="$","",IF(IFERROR(MATCH(301,AC$2:AC168,0),0)&gt;0,"",301)),101),IF(AC168&gt;='Print Variations'!$F$7,IF(OR('Print Variations'!$D$5="$",'Print Variations'!$D$5=0),"",IF(IFERROR(MATCH(301,AC$2:AC168,0),0)&gt;0,"",301)),AC168+1)))</f>
        <v/>
      </c>
    </row>
    <row r="170" spans="2:29" ht="15.75">
      <c r="B170" s="33"/>
      <c r="C170" s="50" t="str">
        <f>IF(C169&lt;'Print Variations'!$F$5,C169+1,IF(C169='Print Variations'!$F$5,IF('Print Variations'!$F$7=0,IF('Print Variations'!$D$5="$","",IF(IFERROR(MATCH(301,C$13:C169,0),0)&gt;0,"",301)),101),IF(C169&gt;='Print Variations'!$F$7,IF(OR('Print Variations'!$D$5="$",'Print Variations'!$D$5=0),"",IF(IFERROR(MATCH(301,C$13:C169,0),0)&gt;0,"",301)),C169+1)))</f>
        <v/>
      </c>
      <c r="D170" s="32" t="str">
        <f>IFERROR(IF(C170="","",IF(C170=301,"Sales Tax",VLOOKUP(C170,IF(C170&lt;=100,'Enter Cabinet Order Here'!$E:$G,'Enter Additional Product Here'!$E:$G),IF(C170&lt;=100,2,3),FALSE))),"")</f>
        <v/>
      </c>
      <c r="E170" s="157" t="str">
        <f>IFERROR(IF(IF(C170=301,"Sales Tax",VLOOKUP(D170,IF(C170&lt;=100,'Print Here'!$W:$X,'Enter Additional Product Here'!$G:$M),IF(C170&lt;=100,2,3),FALSE))=0,"",IF(C170=301,"Sales Tax",VLOOKUP(D170,IF(C170&lt;=100,'Print Here'!$W:$X,'Enter Additional Product Here'!$G:$M),IF(C170&lt;=100,2,3),FALSE))),"")</f>
        <v/>
      </c>
      <c r="F170" s="157"/>
      <c r="G170" s="157"/>
      <c r="H170" s="157"/>
      <c r="I170" s="157"/>
      <c r="J170" s="157"/>
      <c r="K170" s="133" t="str">
        <f>IFERROR(IF(C170="","",IF(C170=301,"1",VLOOKUP(C170,IF(C170&lt;=100,'Enter Cabinet Order Here'!$E:$G,'Enter Additional Product Here'!$E:$G),IF(C170&lt;=100,3,2),FALSE))),"")</f>
        <v/>
      </c>
      <c r="L170" s="134" t="str">
        <f>IFERROR(IF(C170=301,"",VLOOKUP(D170,IF(C170&lt;=100,'Enter Cabinet Order Here'!$X:$Y,'Enter Additional Product Here'!$G:$H),IF(C170&lt;=100,2,2),FALSE)),"")</f>
        <v/>
      </c>
      <c r="M170" s="134" t="str">
        <f>IFERROR(IF(C170="","",IF(C170=301,'Print Variations'!$D$5,VLOOKUP(C170,IF(C170&lt;=100,'Enter Cabinet Order Here'!$E:$K,'Enter Additional Product Here'!$E:$H),IF(C170&lt;=100,7,4),FALSE))),"")</f>
        <v/>
      </c>
      <c r="N170" s="134" t="str">
        <f t="shared" si="9"/>
        <v/>
      </c>
      <c r="O170" s="33"/>
      <c r="W170" s="73" t="s">
        <v>401</v>
      </c>
      <c r="X170" s="73" t="s">
        <v>3060</v>
      </c>
      <c r="AC170" s="50" t="str">
        <f>IF(AC169&lt;'Print Variations'!$F$5,AC169+1,IF(AC169='Print Variations'!$F$5,IF('Print Variations'!$F$7=0,IF('Print Variations'!$D$5="$","",IF(IFERROR(MATCH(301,AC$2:AC169,0),0)&gt;0,"",301)),101),IF(AC169&gt;='Print Variations'!$F$7,IF(OR('Print Variations'!$D$5="$",'Print Variations'!$D$5=0),"",IF(IFERROR(MATCH(301,AC$2:AC169,0),0)&gt;0,"",301)),AC169+1)))</f>
        <v/>
      </c>
    </row>
    <row r="171" spans="2:29" ht="15.75">
      <c r="B171" s="33"/>
      <c r="C171" s="50" t="str">
        <f>IF(C170&lt;'Print Variations'!$F$5,C170+1,IF(C170='Print Variations'!$F$5,IF('Print Variations'!$F$7=0,IF('Print Variations'!$D$5="$","",IF(IFERROR(MATCH(301,C$13:C170,0),0)&gt;0,"",301)),101),IF(C170&gt;='Print Variations'!$F$7,IF(OR('Print Variations'!$D$5="$",'Print Variations'!$D$5=0),"",IF(IFERROR(MATCH(301,C$13:C170,0),0)&gt;0,"",301)),C170+1)))</f>
        <v/>
      </c>
      <c r="D171" s="32" t="str">
        <f>IFERROR(IF(C171="","",IF(C171=301,"Sales Tax",VLOOKUP(C171,IF(C171&lt;=100,'Enter Cabinet Order Here'!$E:$G,'Enter Additional Product Here'!$E:$G),IF(C171&lt;=100,2,3),FALSE))),"")</f>
        <v/>
      </c>
      <c r="E171" s="157" t="str">
        <f>IFERROR(IF(IF(C171=301,"Sales Tax",VLOOKUP(D171,IF(C171&lt;=100,'Print Here'!$W:$X,'Enter Additional Product Here'!$G:$M),IF(C171&lt;=100,2,3),FALSE))=0,"",IF(C171=301,"Sales Tax",VLOOKUP(D171,IF(C171&lt;=100,'Print Here'!$W:$X,'Enter Additional Product Here'!$G:$M),IF(C171&lt;=100,2,3),FALSE))),"")</f>
        <v/>
      </c>
      <c r="F171" s="157"/>
      <c r="G171" s="157"/>
      <c r="H171" s="157"/>
      <c r="I171" s="157"/>
      <c r="J171" s="157"/>
      <c r="K171" s="133" t="str">
        <f>IFERROR(IF(C171="","",IF(C171=301,"1",VLOOKUP(C171,IF(C171&lt;=100,'Enter Cabinet Order Here'!$E:$G,'Enter Additional Product Here'!$E:$G),IF(C171&lt;=100,3,2),FALSE))),"")</f>
        <v/>
      </c>
      <c r="L171" s="134" t="str">
        <f>IFERROR(IF(C171=301,"",VLOOKUP(D171,IF(C171&lt;=100,'Enter Cabinet Order Here'!$X:$Y,'Enter Additional Product Here'!$G:$H),IF(C171&lt;=100,2,2),FALSE)),"")</f>
        <v/>
      </c>
      <c r="M171" s="134" t="str">
        <f>IFERROR(IF(C171="","",IF(C171=301,'Print Variations'!$D$5,VLOOKUP(C171,IF(C171&lt;=100,'Enter Cabinet Order Here'!$E:$K,'Enter Additional Product Here'!$E:$H),IF(C171&lt;=100,7,4),FALSE))),"")</f>
        <v/>
      </c>
      <c r="N171" s="134" t="str">
        <f t="shared" si="9"/>
        <v/>
      </c>
      <c r="O171" s="33"/>
      <c r="W171" s="73" t="s">
        <v>402</v>
      </c>
      <c r="X171" s="73" t="s">
        <v>2518</v>
      </c>
      <c r="AC171" s="50" t="str">
        <f>IF(AC170&lt;'Print Variations'!$F$5,AC170+1,IF(AC170='Print Variations'!$F$5,IF('Print Variations'!$F$7=0,IF('Print Variations'!$D$5="$","",IF(IFERROR(MATCH(301,AC$2:AC170,0),0)&gt;0,"",301)),101),IF(AC170&gt;='Print Variations'!$F$7,IF(OR('Print Variations'!$D$5="$",'Print Variations'!$D$5=0),"",IF(IFERROR(MATCH(301,AC$2:AC170,0),0)&gt;0,"",301)),AC170+1)))</f>
        <v/>
      </c>
    </row>
    <row r="172" spans="2:29" ht="15.75">
      <c r="B172" s="33"/>
      <c r="C172" s="50" t="str">
        <f>IF(C171&lt;'Print Variations'!$F$5,C171+1,IF(C171='Print Variations'!$F$5,IF('Print Variations'!$F$7=0,IF('Print Variations'!$D$5="$","",IF(IFERROR(MATCH(301,C$13:C171,0),0)&gt;0,"",301)),101),IF(C171&gt;='Print Variations'!$F$7,IF(OR('Print Variations'!$D$5="$",'Print Variations'!$D$5=0),"",IF(IFERROR(MATCH(301,C$13:C171,0),0)&gt;0,"",301)),C171+1)))</f>
        <v/>
      </c>
      <c r="D172" s="32" t="str">
        <f>IFERROR(IF(C172="","",IF(C172=301,"Sales Tax",VLOOKUP(C172,IF(C172&lt;=100,'Enter Cabinet Order Here'!$E:$G,'Enter Additional Product Here'!$E:$G),IF(C172&lt;=100,2,3),FALSE))),"")</f>
        <v/>
      </c>
      <c r="E172" s="157" t="str">
        <f>IFERROR(IF(IF(C172=301,"Sales Tax",VLOOKUP(D172,IF(C172&lt;=100,'Print Here'!$W:$X,'Enter Additional Product Here'!$G:$M),IF(C172&lt;=100,2,3),FALSE))=0,"",IF(C172=301,"Sales Tax",VLOOKUP(D172,IF(C172&lt;=100,'Print Here'!$W:$X,'Enter Additional Product Here'!$G:$M),IF(C172&lt;=100,2,3),FALSE))),"")</f>
        <v/>
      </c>
      <c r="F172" s="157"/>
      <c r="G172" s="157"/>
      <c r="H172" s="157"/>
      <c r="I172" s="157"/>
      <c r="J172" s="157"/>
      <c r="K172" s="133" t="str">
        <f>IFERROR(IF(C172="","",IF(C172=301,"1",VLOOKUP(C172,IF(C172&lt;=100,'Enter Cabinet Order Here'!$E:$G,'Enter Additional Product Here'!$E:$G),IF(C172&lt;=100,3,2),FALSE))),"")</f>
        <v/>
      </c>
      <c r="L172" s="134" t="str">
        <f>IFERROR(IF(C172=301,"",VLOOKUP(D172,IF(C172&lt;=100,'Enter Cabinet Order Here'!$X:$Y,'Enter Additional Product Here'!$G:$H),IF(C172&lt;=100,2,2),FALSE)),"")</f>
        <v/>
      </c>
      <c r="M172" s="134" t="str">
        <f>IFERROR(IF(C172="","",IF(C172=301,'Print Variations'!$D$5,VLOOKUP(C172,IF(C172&lt;=100,'Enter Cabinet Order Here'!$E:$K,'Enter Additional Product Here'!$E:$H),IF(C172&lt;=100,7,4),FALSE))),"")</f>
        <v/>
      </c>
      <c r="N172" s="134" t="str">
        <f t="shared" si="9"/>
        <v/>
      </c>
      <c r="O172" s="33"/>
      <c r="W172" s="73" t="s">
        <v>5492</v>
      </c>
      <c r="X172" s="73" t="s">
        <v>5642</v>
      </c>
      <c r="AC172" s="50" t="str">
        <f>IF(AC171&lt;'Print Variations'!$F$5,AC171+1,IF(AC171='Print Variations'!$F$5,IF('Print Variations'!$F$7=0,IF('Print Variations'!$D$5="$","",IF(IFERROR(MATCH(301,AC$2:AC171,0),0)&gt;0,"",301)),101),IF(AC171&gt;='Print Variations'!$F$7,IF(OR('Print Variations'!$D$5="$",'Print Variations'!$D$5=0),"",IF(IFERROR(MATCH(301,AC$2:AC171,0),0)&gt;0,"",301)),AC171+1)))</f>
        <v/>
      </c>
    </row>
    <row r="173" spans="2:29" ht="15.75">
      <c r="B173" s="33"/>
      <c r="C173" s="50" t="str">
        <f>IF(C172&lt;'Print Variations'!$F$5,C172+1,IF(C172='Print Variations'!$F$5,IF('Print Variations'!$F$7=0,IF('Print Variations'!$D$5="$","",IF(IFERROR(MATCH(301,C$13:C172,0),0)&gt;0,"",301)),101),IF(C172&gt;='Print Variations'!$F$7,IF(OR('Print Variations'!$D$5="$",'Print Variations'!$D$5=0),"",IF(IFERROR(MATCH(301,C$13:C172,0),0)&gt;0,"",301)),C172+1)))</f>
        <v/>
      </c>
      <c r="D173" s="32" t="str">
        <f>IFERROR(IF(C173="","",IF(C173=301,"Sales Tax",VLOOKUP(C173,IF(C173&lt;=100,'Enter Cabinet Order Here'!$E:$G,'Enter Additional Product Here'!$E:$G),IF(C173&lt;=100,2,3),FALSE))),"")</f>
        <v/>
      </c>
      <c r="E173" s="157" t="str">
        <f>IFERROR(IF(IF(C173=301,"Sales Tax",VLOOKUP(D173,IF(C173&lt;=100,'Print Here'!$W:$X,'Enter Additional Product Here'!$G:$M),IF(C173&lt;=100,2,3),FALSE))=0,"",IF(C173=301,"Sales Tax",VLOOKUP(D173,IF(C173&lt;=100,'Print Here'!$W:$X,'Enter Additional Product Here'!$G:$M),IF(C173&lt;=100,2,3),FALSE))),"")</f>
        <v/>
      </c>
      <c r="F173" s="157"/>
      <c r="G173" s="157"/>
      <c r="H173" s="157"/>
      <c r="I173" s="157"/>
      <c r="J173" s="157"/>
      <c r="K173" s="133" t="str">
        <f>IFERROR(IF(C173="","",IF(C173=301,"1",VLOOKUP(C173,IF(C173&lt;=100,'Enter Cabinet Order Here'!$E:$G,'Enter Additional Product Here'!$E:$G),IF(C173&lt;=100,3,2),FALSE))),"")</f>
        <v/>
      </c>
      <c r="L173" s="134" t="str">
        <f>IFERROR(IF(C173=301,"",VLOOKUP(D173,IF(C173&lt;=100,'Enter Cabinet Order Here'!$X:$Y,'Enter Additional Product Here'!$G:$H),IF(C173&lt;=100,2,2),FALSE)),"")</f>
        <v/>
      </c>
      <c r="M173" s="134" t="str">
        <f>IFERROR(IF(C173="","",IF(C173=301,'Print Variations'!$D$5,VLOOKUP(C173,IF(C173&lt;=100,'Enter Cabinet Order Here'!$E:$K,'Enter Additional Product Here'!$E:$H),IF(C173&lt;=100,7,4),FALSE))),"")</f>
        <v/>
      </c>
      <c r="N173" s="134" t="str">
        <f t="shared" si="9"/>
        <v/>
      </c>
      <c r="O173" s="33"/>
      <c r="W173" s="73" t="s">
        <v>403</v>
      </c>
      <c r="X173" s="73" t="s">
        <v>4003</v>
      </c>
      <c r="AC173" s="50" t="str">
        <f>IF(AC172&lt;'Print Variations'!$F$5,AC172+1,IF(AC172='Print Variations'!$F$5,IF('Print Variations'!$F$7=0,IF('Print Variations'!$D$5="$","",IF(IFERROR(MATCH(301,AC$2:AC172,0),0)&gt;0,"",301)),101),IF(AC172&gt;='Print Variations'!$F$7,IF(OR('Print Variations'!$D$5="$",'Print Variations'!$D$5=0),"",IF(IFERROR(MATCH(301,AC$2:AC172,0),0)&gt;0,"",301)),AC172+1)))</f>
        <v/>
      </c>
    </row>
    <row r="174" spans="2:29" ht="15.75">
      <c r="B174" s="33"/>
      <c r="C174" s="50" t="str">
        <f>IF(C173&lt;'Print Variations'!$F$5,C173+1,IF(C173='Print Variations'!$F$5,IF('Print Variations'!$F$7=0,IF('Print Variations'!$D$5="$","",IF(IFERROR(MATCH(301,C$13:C173,0),0)&gt;0,"",301)),101),IF(C173&gt;='Print Variations'!$F$7,IF(OR('Print Variations'!$D$5="$",'Print Variations'!$D$5=0),"",IF(IFERROR(MATCH(301,C$13:C173,0),0)&gt;0,"",301)),C173+1)))</f>
        <v/>
      </c>
      <c r="D174" s="32" t="str">
        <f>IFERROR(IF(C174="","",IF(C174=301,"Sales Tax",VLOOKUP(C174,IF(C174&lt;=100,'Enter Cabinet Order Here'!$E:$G,'Enter Additional Product Here'!$E:$G),IF(C174&lt;=100,2,3),FALSE))),"")</f>
        <v/>
      </c>
      <c r="E174" s="157" t="str">
        <f>IFERROR(IF(IF(C174=301,"Sales Tax",VLOOKUP(D174,IF(C174&lt;=100,'Print Here'!$W:$X,'Enter Additional Product Here'!$G:$M),IF(C174&lt;=100,2,3),FALSE))=0,"",IF(C174=301,"Sales Tax",VLOOKUP(D174,IF(C174&lt;=100,'Print Here'!$W:$X,'Enter Additional Product Here'!$G:$M),IF(C174&lt;=100,2,3),FALSE))),"")</f>
        <v/>
      </c>
      <c r="F174" s="157"/>
      <c r="G174" s="157"/>
      <c r="H174" s="157"/>
      <c r="I174" s="157"/>
      <c r="J174" s="157"/>
      <c r="K174" s="133" t="str">
        <f>IFERROR(IF(C174="","",IF(C174=301,"1",VLOOKUP(C174,IF(C174&lt;=100,'Enter Cabinet Order Here'!$E:$G,'Enter Additional Product Here'!$E:$G),IF(C174&lt;=100,3,2),FALSE))),"")</f>
        <v/>
      </c>
      <c r="L174" s="134" t="str">
        <f>IFERROR(IF(C174=301,"",VLOOKUP(D174,IF(C174&lt;=100,'Enter Cabinet Order Here'!$X:$Y,'Enter Additional Product Here'!$G:$H),IF(C174&lt;=100,2,2),FALSE)),"")</f>
        <v/>
      </c>
      <c r="M174" s="134" t="str">
        <f>IFERROR(IF(C174="","",IF(C174=301,'Print Variations'!$D$5,VLOOKUP(C174,IF(C174&lt;=100,'Enter Cabinet Order Here'!$E:$K,'Enter Additional Product Here'!$E:$H),IF(C174&lt;=100,7,4),FALSE))),"")</f>
        <v/>
      </c>
      <c r="N174" s="134" t="str">
        <f t="shared" si="9"/>
        <v/>
      </c>
      <c r="O174" s="33"/>
      <c r="W174" s="73" t="s">
        <v>4624</v>
      </c>
      <c r="X174" s="73" t="s">
        <v>4961</v>
      </c>
      <c r="AC174" s="50" t="str">
        <f>IF(AC173&lt;'Print Variations'!$F$5,AC173+1,IF(AC173='Print Variations'!$F$5,IF('Print Variations'!$F$7=0,IF('Print Variations'!$D$5="$","",IF(IFERROR(MATCH(301,AC$2:AC173,0),0)&gt;0,"",301)),101),IF(AC173&gt;='Print Variations'!$F$7,IF(OR('Print Variations'!$D$5="$",'Print Variations'!$D$5=0),"",IF(IFERROR(MATCH(301,AC$2:AC173,0),0)&gt;0,"",301)),AC173+1)))</f>
        <v/>
      </c>
    </row>
    <row r="175" spans="2:29" ht="15.75">
      <c r="B175" s="33"/>
      <c r="C175" s="50" t="str">
        <f>IF(C174&lt;'Print Variations'!$F$5,C174+1,IF(C174='Print Variations'!$F$5,IF('Print Variations'!$F$7=0,IF('Print Variations'!$D$5="$","",IF(IFERROR(MATCH(301,C$13:C174,0),0)&gt;0,"",301)),101),IF(C174&gt;='Print Variations'!$F$7,IF(OR('Print Variations'!$D$5="$",'Print Variations'!$D$5=0),"",IF(IFERROR(MATCH(301,C$13:C174,0),0)&gt;0,"",301)),C174+1)))</f>
        <v/>
      </c>
      <c r="D175" s="32" t="str">
        <f>IFERROR(IF(C175="","",IF(C175=301,"Sales Tax",VLOOKUP(C175,IF(C175&lt;=100,'Enter Cabinet Order Here'!$E:$G,'Enter Additional Product Here'!$E:$G),IF(C175&lt;=100,2,3),FALSE))),"")</f>
        <v/>
      </c>
      <c r="E175" s="157" t="str">
        <f>IFERROR(IF(IF(C175=301,"Sales Tax",VLOOKUP(D175,IF(C175&lt;=100,'Print Here'!$W:$X,'Enter Additional Product Here'!$G:$M),IF(C175&lt;=100,2,3),FALSE))=0,"",IF(C175=301,"Sales Tax",VLOOKUP(D175,IF(C175&lt;=100,'Print Here'!$W:$X,'Enter Additional Product Here'!$G:$M),IF(C175&lt;=100,2,3),FALSE))),"")</f>
        <v/>
      </c>
      <c r="F175" s="157"/>
      <c r="G175" s="157"/>
      <c r="H175" s="157"/>
      <c r="I175" s="157"/>
      <c r="J175" s="157"/>
      <c r="K175" s="133" t="str">
        <f>IFERROR(IF(C175="","",IF(C175=301,"1",VLOOKUP(C175,IF(C175&lt;=100,'Enter Cabinet Order Here'!$E:$G,'Enter Additional Product Here'!$E:$G),IF(C175&lt;=100,3,2),FALSE))),"")</f>
        <v/>
      </c>
      <c r="L175" s="134" t="str">
        <f>IFERROR(IF(C175=301,"",VLOOKUP(D175,IF(C175&lt;=100,'Enter Cabinet Order Here'!$X:$Y,'Enter Additional Product Here'!$G:$H),IF(C175&lt;=100,2,2),FALSE)),"")</f>
        <v/>
      </c>
      <c r="M175" s="134" t="str">
        <f>IFERROR(IF(C175="","",IF(C175=301,'Print Variations'!$D$5,VLOOKUP(C175,IF(C175&lt;=100,'Enter Cabinet Order Here'!$E:$K,'Enter Additional Product Here'!$E:$H),IF(C175&lt;=100,7,4),FALSE))),"")</f>
        <v/>
      </c>
      <c r="N175" s="134" t="str">
        <f t="shared" si="9"/>
        <v/>
      </c>
      <c r="O175" s="33"/>
      <c r="W175" s="73" t="s">
        <v>892</v>
      </c>
      <c r="X175" s="73" t="s">
        <v>4156</v>
      </c>
      <c r="AC175" s="50" t="str">
        <f>IF(AC174&lt;'Print Variations'!$F$5,AC174+1,IF(AC174='Print Variations'!$F$5,IF('Print Variations'!$F$7=0,IF('Print Variations'!$D$5="$","",IF(IFERROR(MATCH(301,AC$2:AC174,0),0)&gt;0,"",301)),101),IF(AC174&gt;='Print Variations'!$F$7,IF(OR('Print Variations'!$D$5="$",'Print Variations'!$D$5=0),"",IF(IFERROR(MATCH(301,AC$2:AC174,0),0)&gt;0,"",301)),AC174+1)))</f>
        <v/>
      </c>
    </row>
    <row r="176" spans="2:29" ht="15.75">
      <c r="B176" s="33"/>
      <c r="C176" s="50" t="str">
        <f>IF(C175&lt;'Print Variations'!$F$5,C175+1,IF(C175='Print Variations'!$F$5,IF('Print Variations'!$F$7=0,IF('Print Variations'!$D$5="$","",IF(IFERROR(MATCH(301,C$13:C175,0),0)&gt;0,"",301)),101),IF(C175&gt;='Print Variations'!$F$7,IF(OR('Print Variations'!$D$5="$",'Print Variations'!$D$5=0),"",IF(IFERROR(MATCH(301,C$13:C175,0),0)&gt;0,"",301)),C175+1)))</f>
        <v/>
      </c>
      <c r="D176" s="32" t="str">
        <f>IFERROR(IF(C176="","",IF(C176=301,"Sales Tax",VLOOKUP(C176,IF(C176&lt;=100,'Enter Cabinet Order Here'!$E:$G,'Enter Additional Product Here'!$E:$G),IF(C176&lt;=100,2,3),FALSE))),"")</f>
        <v/>
      </c>
      <c r="E176" s="157" t="str">
        <f>IFERROR(IF(IF(C176=301,"Sales Tax",VLOOKUP(D176,IF(C176&lt;=100,'Print Here'!$W:$X,'Enter Additional Product Here'!$G:$M),IF(C176&lt;=100,2,3),FALSE))=0,"",IF(C176=301,"Sales Tax",VLOOKUP(D176,IF(C176&lt;=100,'Print Here'!$W:$X,'Enter Additional Product Here'!$G:$M),IF(C176&lt;=100,2,3),FALSE))),"")</f>
        <v/>
      </c>
      <c r="F176" s="157"/>
      <c r="G176" s="157"/>
      <c r="H176" s="157"/>
      <c r="I176" s="157"/>
      <c r="J176" s="157"/>
      <c r="K176" s="133" t="str">
        <f>IFERROR(IF(C176="","",IF(C176=301,"1",VLOOKUP(C176,IF(C176&lt;=100,'Enter Cabinet Order Here'!$E:$G,'Enter Additional Product Here'!$E:$G),IF(C176&lt;=100,3,2),FALSE))),"")</f>
        <v/>
      </c>
      <c r="L176" s="134" t="str">
        <f>IFERROR(IF(C176=301,"",VLOOKUP(D176,IF(C176&lt;=100,'Enter Cabinet Order Here'!$X:$Y,'Enter Additional Product Here'!$G:$H),IF(C176&lt;=100,2,2),FALSE)),"")</f>
        <v/>
      </c>
      <c r="M176" s="134" t="str">
        <f>IFERROR(IF(C176="","",IF(C176=301,'Print Variations'!$D$5,VLOOKUP(C176,IF(C176&lt;=100,'Enter Cabinet Order Here'!$E:$K,'Enter Additional Product Here'!$E:$H),IF(C176&lt;=100,7,4),FALSE))),"")</f>
        <v/>
      </c>
      <c r="N176" s="134" t="str">
        <f t="shared" si="9"/>
        <v/>
      </c>
      <c r="O176" s="33"/>
      <c r="W176" s="73" t="s">
        <v>893</v>
      </c>
      <c r="X176" s="73" t="s">
        <v>3212</v>
      </c>
      <c r="AC176" s="50" t="str">
        <f>IF(AC175&lt;'Print Variations'!$F$5,AC175+1,IF(AC175='Print Variations'!$F$5,IF('Print Variations'!$F$7=0,IF('Print Variations'!$D$5="$","",IF(IFERROR(MATCH(301,AC$2:AC175,0),0)&gt;0,"",301)),101),IF(AC175&gt;='Print Variations'!$F$7,IF(OR('Print Variations'!$D$5="$",'Print Variations'!$D$5=0),"",IF(IFERROR(MATCH(301,AC$2:AC175,0),0)&gt;0,"",301)),AC175+1)))</f>
        <v/>
      </c>
    </row>
    <row r="177" spans="2:29" ht="15.75">
      <c r="B177" s="33"/>
      <c r="C177" s="50" t="str">
        <f>IF(C176&lt;'Print Variations'!$F$5,C176+1,IF(C176='Print Variations'!$F$5,IF('Print Variations'!$F$7=0,IF('Print Variations'!$D$5="$","",IF(IFERROR(MATCH(301,C$13:C176,0),0)&gt;0,"",301)),101),IF(C176&gt;='Print Variations'!$F$7,IF(OR('Print Variations'!$D$5="$",'Print Variations'!$D$5=0),"",IF(IFERROR(MATCH(301,C$13:C176,0),0)&gt;0,"",301)),C176+1)))</f>
        <v/>
      </c>
      <c r="D177" s="32" t="str">
        <f>IFERROR(IF(C177="","",IF(C177=301,"Sales Tax",VLOOKUP(C177,IF(C177&lt;=100,'Enter Cabinet Order Here'!$E:$G,'Enter Additional Product Here'!$E:$G),IF(C177&lt;=100,2,3),FALSE))),"")</f>
        <v/>
      </c>
      <c r="E177" s="157" t="str">
        <f>IFERROR(IF(IF(C177=301,"Sales Tax",VLOOKUP(D177,IF(C177&lt;=100,'Print Here'!$W:$X,'Enter Additional Product Here'!$G:$M),IF(C177&lt;=100,2,3),FALSE))=0,"",IF(C177=301,"Sales Tax",VLOOKUP(D177,IF(C177&lt;=100,'Print Here'!$W:$X,'Enter Additional Product Here'!$G:$M),IF(C177&lt;=100,2,3),FALSE))),"")</f>
        <v/>
      </c>
      <c r="F177" s="157"/>
      <c r="G177" s="157"/>
      <c r="H177" s="157"/>
      <c r="I177" s="157"/>
      <c r="J177" s="157"/>
      <c r="K177" s="133" t="str">
        <f>IFERROR(IF(C177="","",IF(C177=301,"1",VLOOKUP(C177,IF(C177&lt;=100,'Enter Cabinet Order Here'!$E:$G,'Enter Additional Product Here'!$E:$G),IF(C177&lt;=100,3,2),FALSE))),"")</f>
        <v/>
      </c>
      <c r="L177" s="134" t="str">
        <f>IFERROR(IF(C177=301,"",VLOOKUP(D177,IF(C177&lt;=100,'Enter Cabinet Order Here'!$X:$Y,'Enter Additional Product Here'!$G:$H),IF(C177&lt;=100,2,2),FALSE)),"")</f>
        <v/>
      </c>
      <c r="M177" s="134" t="str">
        <f>IFERROR(IF(C177="","",IF(C177=301,'Print Variations'!$D$5,VLOOKUP(C177,IF(C177&lt;=100,'Enter Cabinet Order Here'!$E:$K,'Enter Additional Product Here'!$E:$H),IF(C177&lt;=100,7,4),FALSE))),"")</f>
        <v/>
      </c>
      <c r="N177" s="134" t="str">
        <f t="shared" si="9"/>
        <v/>
      </c>
      <c r="O177" s="33"/>
      <c r="W177" s="73" t="s">
        <v>894</v>
      </c>
      <c r="X177" s="73" t="s">
        <v>2672</v>
      </c>
      <c r="AC177" s="50" t="str">
        <f>IF(AC176&lt;'Print Variations'!$F$5,AC176+1,IF(AC176='Print Variations'!$F$5,IF('Print Variations'!$F$7=0,IF('Print Variations'!$D$5="$","",IF(IFERROR(MATCH(301,AC$2:AC176,0),0)&gt;0,"",301)),101),IF(AC176&gt;='Print Variations'!$F$7,IF(OR('Print Variations'!$D$5="$",'Print Variations'!$D$5=0),"",IF(IFERROR(MATCH(301,AC$2:AC176,0),0)&gt;0,"",301)),AC176+1)))</f>
        <v/>
      </c>
    </row>
    <row r="178" spans="2:29" ht="15.75">
      <c r="B178" s="33"/>
      <c r="C178" s="50" t="str">
        <f>IF(C177&lt;'Print Variations'!$F$5,C177+1,IF(C177='Print Variations'!$F$5,IF('Print Variations'!$F$7=0,IF('Print Variations'!$D$5="$","",IF(IFERROR(MATCH(301,C$13:C177,0),0)&gt;0,"",301)),101),IF(C177&gt;='Print Variations'!$F$7,IF(OR('Print Variations'!$D$5="$",'Print Variations'!$D$5=0),"",IF(IFERROR(MATCH(301,C$13:C177,0),0)&gt;0,"",301)),C177+1)))</f>
        <v/>
      </c>
      <c r="D178" s="32" t="str">
        <f>IFERROR(IF(C178="","",IF(C178=301,"Sales Tax",VLOOKUP(C178,IF(C178&lt;=100,'Enter Cabinet Order Here'!$E:$G,'Enter Additional Product Here'!$E:$G),IF(C178&lt;=100,2,3),FALSE))),"")</f>
        <v/>
      </c>
      <c r="E178" s="157" t="str">
        <f>IFERROR(IF(IF(C178=301,"Sales Tax",VLOOKUP(D178,IF(C178&lt;=100,'Print Here'!$W:$X,'Enter Additional Product Here'!$G:$M),IF(C178&lt;=100,2,3),FALSE))=0,"",IF(C178=301,"Sales Tax",VLOOKUP(D178,IF(C178&lt;=100,'Print Here'!$W:$X,'Enter Additional Product Here'!$G:$M),IF(C178&lt;=100,2,3),FALSE))),"")</f>
        <v/>
      </c>
      <c r="F178" s="157"/>
      <c r="G178" s="157"/>
      <c r="H178" s="157"/>
      <c r="I178" s="157"/>
      <c r="J178" s="157"/>
      <c r="K178" s="133" t="str">
        <f>IFERROR(IF(C178="","",IF(C178=301,"1",VLOOKUP(C178,IF(C178&lt;=100,'Enter Cabinet Order Here'!$E:$G,'Enter Additional Product Here'!$E:$G),IF(C178&lt;=100,3,2),FALSE))),"")</f>
        <v/>
      </c>
      <c r="L178" s="134" t="str">
        <f>IFERROR(IF(C178=301,"",VLOOKUP(D178,IF(C178&lt;=100,'Enter Cabinet Order Here'!$X:$Y,'Enter Additional Product Here'!$G:$H),IF(C178&lt;=100,2,2),FALSE)),"")</f>
        <v/>
      </c>
      <c r="M178" s="134" t="str">
        <f>IFERROR(IF(C178="","",IF(C178=301,'Print Variations'!$D$5,VLOOKUP(C178,IF(C178&lt;=100,'Enter Cabinet Order Here'!$E:$K,'Enter Additional Product Here'!$E:$H),IF(C178&lt;=100,7,4),FALSE))),"")</f>
        <v/>
      </c>
      <c r="N178" s="134" t="str">
        <f t="shared" si="9"/>
        <v/>
      </c>
      <c r="O178" s="33"/>
      <c r="W178" s="73" t="s">
        <v>5733</v>
      </c>
      <c r="X178" s="73" t="s">
        <v>5977</v>
      </c>
      <c r="AC178" s="50" t="str">
        <f>IF(AC177&lt;'Print Variations'!$F$5,AC177+1,IF(AC177='Print Variations'!$F$5,IF('Print Variations'!$F$7=0,IF('Print Variations'!$D$5="$","",IF(IFERROR(MATCH(301,AC$2:AC177,0),0)&gt;0,"",301)),101),IF(AC177&gt;='Print Variations'!$F$7,IF(OR('Print Variations'!$D$5="$",'Print Variations'!$D$5=0),"",IF(IFERROR(MATCH(301,AC$2:AC177,0),0)&gt;0,"",301)),AC177+1)))</f>
        <v/>
      </c>
    </row>
    <row r="179" spans="2:29" ht="15.75">
      <c r="B179" s="33"/>
      <c r="C179" s="50" t="str">
        <f>IF(C178&lt;'Print Variations'!$F$5,C178+1,IF(C178='Print Variations'!$F$5,IF('Print Variations'!$F$7=0,IF('Print Variations'!$D$5="$","",IF(IFERROR(MATCH(301,C$13:C178,0),0)&gt;0,"",301)),101),IF(C178&gt;='Print Variations'!$F$7,IF(OR('Print Variations'!$D$5="$",'Print Variations'!$D$5=0),"",IF(IFERROR(MATCH(301,C$13:C178,0),0)&gt;0,"",301)),C178+1)))</f>
        <v/>
      </c>
      <c r="D179" s="32" t="str">
        <f>IFERROR(IF(C179="","",IF(C179=301,"Sales Tax",VLOOKUP(C179,IF(C179&lt;=100,'Enter Cabinet Order Here'!$E:$G,'Enter Additional Product Here'!$E:$G),IF(C179&lt;=100,2,3),FALSE))),"")</f>
        <v/>
      </c>
      <c r="E179" s="157" t="str">
        <f>IFERROR(IF(IF(C179=301,"Sales Tax",VLOOKUP(D179,IF(C179&lt;=100,'Print Here'!$W:$X,'Enter Additional Product Here'!$G:$M),IF(C179&lt;=100,2,3),FALSE))=0,"",IF(C179=301,"Sales Tax",VLOOKUP(D179,IF(C179&lt;=100,'Print Here'!$W:$X,'Enter Additional Product Here'!$G:$M),IF(C179&lt;=100,2,3),FALSE))),"")</f>
        <v/>
      </c>
      <c r="F179" s="157"/>
      <c r="G179" s="157"/>
      <c r="H179" s="157"/>
      <c r="I179" s="157"/>
      <c r="J179" s="157"/>
      <c r="K179" s="133" t="str">
        <f>IFERROR(IF(C179="","",IF(C179=301,"1",VLOOKUP(C179,IF(C179&lt;=100,'Enter Cabinet Order Here'!$E:$G,'Enter Additional Product Here'!$E:$G),IF(C179&lt;=100,3,2),FALSE))),"")</f>
        <v/>
      </c>
      <c r="L179" s="134" t="str">
        <f>IFERROR(IF(C179=301,"",VLOOKUP(D179,IF(C179&lt;=100,'Enter Cabinet Order Here'!$X:$Y,'Enter Additional Product Here'!$G:$H),IF(C179&lt;=100,2,2),FALSE)),"")</f>
        <v/>
      </c>
      <c r="M179" s="134" t="str">
        <f>IFERROR(IF(C179="","",IF(C179=301,'Print Variations'!$D$5,VLOOKUP(C179,IF(C179&lt;=100,'Enter Cabinet Order Here'!$E:$K,'Enter Additional Product Here'!$E:$H),IF(C179&lt;=100,7,4),FALSE))),"")</f>
        <v/>
      </c>
      <c r="N179" s="134" t="str">
        <f t="shared" si="9"/>
        <v/>
      </c>
      <c r="O179" s="33"/>
      <c r="W179" s="73" t="s">
        <v>4625</v>
      </c>
      <c r="X179" s="73" t="s">
        <v>4962</v>
      </c>
      <c r="AC179" s="50" t="str">
        <f>IF(AC178&lt;'Print Variations'!$F$5,AC178+1,IF(AC178='Print Variations'!$F$5,IF('Print Variations'!$F$7=0,IF('Print Variations'!$D$5="$","",IF(IFERROR(MATCH(301,AC$2:AC178,0),0)&gt;0,"",301)),101),IF(AC178&gt;='Print Variations'!$F$7,IF(OR('Print Variations'!$D$5="$",'Print Variations'!$D$5=0),"",IF(IFERROR(MATCH(301,AC$2:AC178,0),0)&gt;0,"",301)),AC178+1)))</f>
        <v/>
      </c>
    </row>
    <row r="180" spans="2:29" ht="15.75">
      <c r="B180" s="33"/>
      <c r="C180" s="50" t="str">
        <f>IF(C179&lt;'Print Variations'!$F$5,C179+1,IF(C179='Print Variations'!$F$5,IF('Print Variations'!$F$7=0,IF('Print Variations'!$D$5="$","",IF(IFERROR(MATCH(301,C$13:C179,0),0)&gt;0,"",301)),101),IF(C179&gt;='Print Variations'!$F$7,IF(OR('Print Variations'!$D$5="$",'Print Variations'!$D$5=0),"",IF(IFERROR(MATCH(301,C$13:C179,0),0)&gt;0,"",301)),C179+1)))</f>
        <v/>
      </c>
      <c r="D180" s="32" t="str">
        <f>IFERROR(IF(C180="","",IF(C180=301,"Sales Tax",VLOOKUP(C180,IF(C180&lt;=100,'Enter Cabinet Order Here'!$E:$G,'Enter Additional Product Here'!$E:$G),IF(C180&lt;=100,2,3),FALSE))),"")</f>
        <v/>
      </c>
      <c r="E180" s="157" t="str">
        <f>IFERROR(IF(IF(C180=301,"Sales Tax",VLOOKUP(D180,IF(C180&lt;=100,'Print Here'!$W:$X,'Enter Additional Product Here'!$G:$M),IF(C180&lt;=100,2,3),FALSE))=0,"",IF(C180=301,"Sales Tax",VLOOKUP(D180,IF(C180&lt;=100,'Print Here'!$W:$X,'Enter Additional Product Here'!$G:$M),IF(C180&lt;=100,2,3),FALSE))),"")</f>
        <v/>
      </c>
      <c r="F180" s="157"/>
      <c r="G180" s="157"/>
      <c r="H180" s="157"/>
      <c r="I180" s="157"/>
      <c r="J180" s="157"/>
      <c r="K180" s="133" t="str">
        <f>IFERROR(IF(C180="","",IF(C180=301,"1",VLOOKUP(C180,IF(C180&lt;=100,'Enter Cabinet Order Here'!$E:$G,'Enter Additional Product Here'!$E:$G),IF(C180&lt;=100,3,2),FALSE))),"")</f>
        <v/>
      </c>
      <c r="L180" s="134" t="str">
        <f>IFERROR(IF(C180=301,"",VLOOKUP(D180,IF(C180&lt;=100,'Enter Cabinet Order Here'!$X:$Y,'Enter Additional Product Here'!$G:$H),IF(C180&lt;=100,2,2),FALSE)),"")</f>
        <v/>
      </c>
      <c r="M180" s="134" t="str">
        <f>IFERROR(IF(C180="","",IF(C180=301,'Print Variations'!$D$5,VLOOKUP(C180,IF(C180&lt;=100,'Enter Cabinet Order Here'!$E:$K,'Enter Additional Product Here'!$E:$H),IF(C180&lt;=100,7,4),FALSE))),"")</f>
        <v/>
      </c>
      <c r="N180" s="134" t="str">
        <f t="shared" si="9"/>
        <v/>
      </c>
      <c r="O180" s="33"/>
      <c r="W180" s="73" t="s">
        <v>7491</v>
      </c>
      <c r="X180" s="73" t="s">
        <v>7935</v>
      </c>
      <c r="AC180" s="50" t="str">
        <f>IF(AC179&lt;'Print Variations'!$F$5,AC179+1,IF(AC179='Print Variations'!$F$5,IF('Print Variations'!$F$7=0,IF('Print Variations'!$D$5="$","",IF(IFERROR(MATCH(301,AC$2:AC179,0),0)&gt;0,"",301)),101),IF(AC179&gt;='Print Variations'!$F$7,IF(OR('Print Variations'!$D$5="$",'Print Variations'!$D$5=0),"",IF(IFERROR(MATCH(301,AC$2:AC179,0),0)&gt;0,"",301)),AC179+1)))</f>
        <v/>
      </c>
    </row>
    <row r="181" spans="2:29" ht="15.75">
      <c r="B181" s="33"/>
      <c r="C181" s="50" t="str">
        <f>IF(C180&lt;'Print Variations'!$F$5,C180+1,IF(C180='Print Variations'!$F$5,IF('Print Variations'!$F$7=0,IF('Print Variations'!$D$5="$","",IF(IFERROR(MATCH(301,C$13:C180,0),0)&gt;0,"",301)),101),IF(C180&gt;='Print Variations'!$F$7,IF(OR('Print Variations'!$D$5="$",'Print Variations'!$D$5=0),"",IF(IFERROR(MATCH(301,C$13:C180,0),0)&gt;0,"",301)),C180+1)))</f>
        <v/>
      </c>
      <c r="D181" s="32" t="str">
        <f>IFERROR(IF(C181="","",IF(C181=301,"Sales Tax",VLOOKUP(C181,IF(C181&lt;=100,'Enter Cabinet Order Here'!$E:$G,'Enter Additional Product Here'!$E:$G),IF(C181&lt;=100,2,3),FALSE))),"")</f>
        <v/>
      </c>
      <c r="E181" s="157" t="str">
        <f>IFERROR(IF(IF(C181=301,"Sales Tax",VLOOKUP(D181,IF(C181&lt;=100,'Print Here'!$W:$X,'Enter Additional Product Here'!$G:$M),IF(C181&lt;=100,2,3),FALSE))=0,"",IF(C181=301,"Sales Tax",VLOOKUP(D181,IF(C181&lt;=100,'Print Here'!$W:$X,'Enter Additional Product Here'!$G:$M),IF(C181&lt;=100,2,3),FALSE))),"")</f>
        <v/>
      </c>
      <c r="F181" s="157"/>
      <c r="G181" s="157"/>
      <c r="H181" s="157"/>
      <c r="I181" s="157"/>
      <c r="J181" s="157"/>
      <c r="K181" s="133" t="str">
        <f>IFERROR(IF(C181="","",IF(C181=301,"1",VLOOKUP(C181,IF(C181&lt;=100,'Enter Cabinet Order Here'!$E:$G,'Enter Additional Product Here'!$E:$G),IF(C181&lt;=100,3,2),FALSE))),"")</f>
        <v/>
      </c>
      <c r="L181" s="134" t="str">
        <f>IFERROR(IF(C181=301,"",VLOOKUP(D181,IF(C181&lt;=100,'Enter Cabinet Order Here'!$X:$Y,'Enter Additional Product Here'!$G:$H),IF(C181&lt;=100,2,2),FALSE)),"")</f>
        <v/>
      </c>
      <c r="M181" s="134" t="str">
        <f>IFERROR(IF(C181="","",IF(C181=301,'Print Variations'!$D$5,VLOOKUP(C181,IF(C181&lt;=100,'Enter Cabinet Order Here'!$E:$K,'Enter Additional Product Here'!$E:$H),IF(C181&lt;=100,7,4),FALSE))),"")</f>
        <v/>
      </c>
      <c r="N181" s="134" t="str">
        <f t="shared" si="9"/>
        <v/>
      </c>
      <c r="O181" s="33"/>
      <c r="W181" s="73" t="s">
        <v>6188</v>
      </c>
      <c r="X181" s="73" t="s">
        <v>6335</v>
      </c>
      <c r="AC181" s="50" t="str">
        <f>IF(AC180&lt;'Print Variations'!$F$5,AC180+1,IF(AC180='Print Variations'!$F$5,IF('Print Variations'!$F$7=0,IF('Print Variations'!$D$5="$","",IF(IFERROR(MATCH(301,AC$2:AC180,0),0)&gt;0,"",301)),101),IF(AC180&gt;='Print Variations'!$F$7,IF(OR('Print Variations'!$D$5="$",'Print Variations'!$D$5=0),"",IF(IFERROR(MATCH(301,AC$2:AC180,0),0)&gt;0,"",301)),AC180+1)))</f>
        <v/>
      </c>
    </row>
    <row r="182" spans="2:29" ht="15.75">
      <c r="B182" s="33"/>
      <c r="C182" s="50" t="str">
        <f>IF(C181&lt;'Print Variations'!$F$5,C181+1,IF(C181='Print Variations'!$F$5,IF('Print Variations'!$F$7=0,IF('Print Variations'!$D$5="$","",IF(IFERROR(MATCH(301,C$13:C181,0),0)&gt;0,"",301)),101),IF(C181&gt;='Print Variations'!$F$7,IF(OR('Print Variations'!$D$5="$",'Print Variations'!$D$5=0),"",IF(IFERROR(MATCH(301,C$13:C181,0),0)&gt;0,"",301)),C181+1)))</f>
        <v/>
      </c>
      <c r="D182" s="32" t="str">
        <f>IFERROR(IF(C182="","",IF(C182=301,"Sales Tax",VLOOKUP(C182,IF(C182&lt;=100,'Enter Cabinet Order Here'!$E:$G,'Enter Additional Product Here'!$E:$G),IF(C182&lt;=100,2,3),FALSE))),"")</f>
        <v/>
      </c>
      <c r="E182" s="157" t="str">
        <f>IFERROR(IF(IF(C182=301,"Sales Tax",VLOOKUP(D182,IF(C182&lt;=100,'Print Here'!$W:$X,'Enter Additional Product Here'!$G:$M),IF(C182&lt;=100,2,3),FALSE))=0,"",IF(C182=301,"Sales Tax",VLOOKUP(D182,IF(C182&lt;=100,'Print Here'!$W:$X,'Enter Additional Product Here'!$G:$M),IF(C182&lt;=100,2,3),FALSE))),"")</f>
        <v/>
      </c>
      <c r="F182" s="157"/>
      <c r="G182" s="157"/>
      <c r="H182" s="157"/>
      <c r="I182" s="157"/>
      <c r="J182" s="157"/>
      <c r="K182" s="133" t="str">
        <f>IFERROR(IF(C182="","",IF(C182=301,"1",VLOOKUP(C182,IF(C182&lt;=100,'Enter Cabinet Order Here'!$E:$G,'Enter Additional Product Here'!$E:$G),IF(C182&lt;=100,3,2),FALSE))),"")</f>
        <v/>
      </c>
      <c r="L182" s="134" t="str">
        <f>IFERROR(IF(C182=301,"",VLOOKUP(D182,IF(C182&lt;=100,'Enter Cabinet Order Here'!$X:$Y,'Enter Additional Product Here'!$G:$H),IF(C182&lt;=100,2,2),FALSE)),"")</f>
        <v/>
      </c>
      <c r="M182" s="134" t="str">
        <f>IFERROR(IF(C182="","",IF(C182=301,'Print Variations'!$D$5,VLOOKUP(C182,IF(C182&lt;=100,'Enter Cabinet Order Here'!$E:$K,'Enter Additional Product Here'!$E:$H),IF(C182&lt;=100,7,4),FALSE))),"")</f>
        <v/>
      </c>
      <c r="N182" s="134" t="str">
        <f t="shared" si="9"/>
        <v/>
      </c>
      <c r="O182" s="33"/>
      <c r="W182" s="73" t="s">
        <v>896</v>
      </c>
      <c r="X182" s="73" t="s">
        <v>4157</v>
      </c>
      <c r="AC182" s="50" t="str">
        <f>IF(AC181&lt;'Print Variations'!$F$5,AC181+1,IF(AC181='Print Variations'!$F$5,IF('Print Variations'!$F$7=0,IF('Print Variations'!$D$5="$","",IF(IFERROR(MATCH(301,AC$2:AC181,0),0)&gt;0,"",301)),101),IF(AC181&gt;='Print Variations'!$F$7,IF(OR('Print Variations'!$D$5="$",'Print Variations'!$D$5=0),"",IF(IFERROR(MATCH(301,AC$2:AC181,0),0)&gt;0,"",301)),AC181+1)))</f>
        <v/>
      </c>
    </row>
    <row r="183" spans="2:29" ht="15.75">
      <c r="B183" s="33"/>
      <c r="C183" s="50" t="str">
        <f>IF(C182&lt;'Print Variations'!$F$5,C182+1,IF(C182='Print Variations'!$F$5,IF('Print Variations'!$F$7=0,IF('Print Variations'!$D$5="$","",IF(IFERROR(MATCH(301,C$13:C182,0),0)&gt;0,"",301)),101),IF(C182&gt;='Print Variations'!$F$7,IF(OR('Print Variations'!$D$5="$",'Print Variations'!$D$5=0),"",IF(IFERROR(MATCH(301,C$13:C182,0),0)&gt;0,"",301)),C182+1)))</f>
        <v/>
      </c>
      <c r="D183" s="32" t="str">
        <f>IFERROR(IF(C183="","",IF(C183=301,"Sales Tax",VLOOKUP(C183,IF(C183&lt;=100,'Enter Cabinet Order Here'!$E:$G,'Enter Additional Product Here'!$E:$G),IF(C183&lt;=100,2,3),FALSE))),"")</f>
        <v/>
      </c>
      <c r="E183" s="157" t="str">
        <f>IFERROR(IF(IF(C183=301,"Sales Tax",VLOOKUP(D183,IF(C183&lt;=100,'Print Here'!$W:$X,'Enter Additional Product Here'!$G:$M),IF(C183&lt;=100,2,3),FALSE))=0,"",IF(C183=301,"Sales Tax",VLOOKUP(D183,IF(C183&lt;=100,'Print Here'!$W:$X,'Enter Additional Product Here'!$G:$M),IF(C183&lt;=100,2,3),FALSE))),"")</f>
        <v/>
      </c>
      <c r="F183" s="157"/>
      <c r="G183" s="157"/>
      <c r="H183" s="157"/>
      <c r="I183" s="157"/>
      <c r="J183" s="157"/>
      <c r="K183" s="133" t="str">
        <f>IFERROR(IF(C183="","",IF(C183=301,"1",VLOOKUP(C183,IF(C183&lt;=100,'Enter Cabinet Order Here'!$E:$G,'Enter Additional Product Here'!$E:$G),IF(C183&lt;=100,3,2),FALSE))),"")</f>
        <v/>
      </c>
      <c r="L183" s="134" t="str">
        <f>IFERROR(IF(C183=301,"",VLOOKUP(D183,IF(C183&lt;=100,'Enter Cabinet Order Here'!$X:$Y,'Enter Additional Product Here'!$G:$H),IF(C183&lt;=100,2,2),FALSE)),"")</f>
        <v/>
      </c>
      <c r="M183" s="134" t="str">
        <f>IFERROR(IF(C183="","",IF(C183=301,'Print Variations'!$D$5,VLOOKUP(C183,IF(C183&lt;=100,'Enter Cabinet Order Here'!$E:$K,'Enter Additional Product Here'!$E:$H),IF(C183&lt;=100,7,4),FALSE))),"")</f>
        <v/>
      </c>
      <c r="N183" s="134" t="str">
        <f t="shared" si="9"/>
        <v/>
      </c>
      <c r="O183" s="33"/>
      <c r="W183" s="73" t="s">
        <v>404</v>
      </c>
      <c r="X183" s="73" t="s">
        <v>3061</v>
      </c>
      <c r="AC183" s="50" t="str">
        <f>IF(AC182&lt;'Print Variations'!$F$5,AC182+1,IF(AC182='Print Variations'!$F$5,IF('Print Variations'!$F$7=0,IF('Print Variations'!$D$5="$","",IF(IFERROR(MATCH(301,AC$2:AC182,0),0)&gt;0,"",301)),101),IF(AC182&gt;='Print Variations'!$F$7,IF(OR('Print Variations'!$D$5="$",'Print Variations'!$D$5=0),"",IF(IFERROR(MATCH(301,AC$2:AC182,0),0)&gt;0,"",301)),AC182+1)))</f>
        <v/>
      </c>
    </row>
    <row r="184" spans="2:29" ht="15.75">
      <c r="B184" s="33"/>
      <c r="C184" s="50" t="str">
        <f>IF(C183&lt;'Print Variations'!$F$5,C183+1,IF(C183='Print Variations'!$F$5,IF('Print Variations'!$F$7=0,IF('Print Variations'!$D$5="$","",IF(IFERROR(MATCH(301,C$13:C183,0),0)&gt;0,"",301)),101),IF(C183&gt;='Print Variations'!$F$7,IF(OR('Print Variations'!$D$5="$",'Print Variations'!$D$5=0),"",IF(IFERROR(MATCH(301,C$13:C183,0),0)&gt;0,"",301)),C183+1)))</f>
        <v/>
      </c>
      <c r="D184" s="32" t="str">
        <f>IFERROR(IF(C184="","",IF(C184=301,"Sales Tax",VLOOKUP(C184,IF(C184&lt;=100,'Enter Cabinet Order Here'!$E:$G,'Enter Additional Product Here'!$E:$G),IF(C184&lt;=100,2,3),FALSE))),"")</f>
        <v/>
      </c>
      <c r="E184" s="157" t="str">
        <f>IFERROR(IF(IF(C184=301,"Sales Tax",VLOOKUP(D184,IF(C184&lt;=100,'Print Here'!$W:$X,'Enter Additional Product Here'!$G:$M),IF(C184&lt;=100,2,3),FALSE))=0,"",IF(C184=301,"Sales Tax",VLOOKUP(D184,IF(C184&lt;=100,'Print Here'!$W:$X,'Enter Additional Product Here'!$G:$M),IF(C184&lt;=100,2,3),FALSE))),"")</f>
        <v/>
      </c>
      <c r="F184" s="157"/>
      <c r="G184" s="157"/>
      <c r="H184" s="157"/>
      <c r="I184" s="157"/>
      <c r="J184" s="157"/>
      <c r="K184" s="133" t="str">
        <f>IFERROR(IF(C184="","",IF(C184=301,"1",VLOOKUP(C184,IF(C184&lt;=100,'Enter Cabinet Order Here'!$E:$G,'Enter Additional Product Here'!$E:$G),IF(C184&lt;=100,3,2),FALSE))),"")</f>
        <v/>
      </c>
      <c r="L184" s="134" t="str">
        <f>IFERROR(IF(C184=301,"",VLOOKUP(D184,IF(C184&lt;=100,'Enter Cabinet Order Here'!$X:$Y,'Enter Additional Product Here'!$G:$H),IF(C184&lt;=100,2,2),FALSE)),"")</f>
        <v/>
      </c>
      <c r="M184" s="134" t="str">
        <f>IFERROR(IF(C184="","",IF(C184=301,'Print Variations'!$D$5,VLOOKUP(C184,IF(C184&lt;=100,'Enter Cabinet Order Here'!$E:$K,'Enter Additional Product Here'!$E:$H),IF(C184&lt;=100,7,4),FALSE))),"")</f>
        <v/>
      </c>
      <c r="N184" s="134" t="str">
        <f t="shared" si="9"/>
        <v/>
      </c>
      <c r="O184" s="33"/>
      <c r="W184" s="73" t="s">
        <v>405</v>
      </c>
      <c r="X184" s="73" t="s">
        <v>2519</v>
      </c>
      <c r="AC184" s="50" t="str">
        <f>IF(AC183&lt;'Print Variations'!$F$5,AC183+1,IF(AC183='Print Variations'!$F$5,IF('Print Variations'!$F$7=0,IF('Print Variations'!$D$5="$","",IF(IFERROR(MATCH(301,AC$2:AC183,0),0)&gt;0,"",301)),101),IF(AC183&gt;='Print Variations'!$F$7,IF(OR('Print Variations'!$D$5="$",'Print Variations'!$D$5=0),"",IF(IFERROR(MATCH(301,AC$2:AC183,0),0)&gt;0,"",301)),AC183+1)))</f>
        <v/>
      </c>
    </row>
    <row r="185" spans="2:29" ht="15.75">
      <c r="B185" s="33"/>
      <c r="C185" s="50" t="str">
        <f>IF(C184&lt;'Print Variations'!$F$5,C184+1,IF(C184='Print Variations'!$F$5,IF('Print Variations'!$F$7=0,IF('Print Variations'!$D$5="$","",IF(IFERROR(MATCH(301,C$13:C184,0),0)&gt;0,"",301)),101),IF(C184&gt;='Print Variations'!$F$7,IF(OR('Print Variations'!$D$5="$",'Print Variations'!$D$5=0),"",IF(IFERROR(MATCH(301,C$13:C184,0),0)&gt;0,"",301)),C184+1)))</f>
        <v/>
      </c>
      <c r="D185" s="32" t="str">
        <f>IFERROR(IF(C185="","",IF(C185=301,"Sales Tax",VLOOKUP(C185,IF(C185&lt;=100,'Enter Cabinet Order Here'!$E:$G,'Enter Additional Product Here'!$E:$G),IF(C185&lt;=100,2,3),FALSE))),"")</f>
        <v/>
      </c>
      <c r="E185" s="157" t="str">
        <f>IFERROR(IF(IF(C185=301,"Sales Tax",VLOOKUP(D185,IF(C185&lt;=100,'Print Here'!$W:$X,'Enter Additional Product Here'!$G:$M),IF(C185&lt;=100,2,3),FALSE))=0,"",IF(C185=301,"Sales Tax",VLOOKUP(D185,IF(C185&lt;=100,'Print Here'!$W:$X,'Enter Additional Product Here'!$G:$M),IF(C185&lt;=100,2,3),FALSE))),"")</f>
        <v/>
      </c>
      <c r="F185" s="157"/>
      <c r="G185" s="157"/>
      <c r="H185" s="157"/>
      <c r="I185" s="157"/>
      <c r="J185" s="157"/>
      <c r="K185" s="133" t="str">
        <f>IFERROR(IF(C185="","",IF(C185=301,"1",VLOOKUP(C185,IF(C185&lt;=100,'Enter Cabinet Order Here'!$E:$G,'Enter Additional Product Here'!$E:$G),IF(C185&lt;=100,3,2),FALSE))),"")</f>
        <v/>
      </c>
      <c r="L185" s="134" t="str">
        <f>IFERROR(IF(C185=301,"",VLOOKUP(D185,IF(C185&lt;=100,'Enter Cabinet Order Here'!$X:$Y,'Enter Additional Product Here'!$G:$H),IF(C185&lt;=100,2,2),FALSE)),"")</f>
        <v/>
      </c>
      <c r="M185" s="134" t="str">
        <f>IFERROR(IF(C185="","",IF(C185=301,'Print Variations'!$D$5,VLOOKUP(C185,IF(C185&lt;=100,'Enter Cabinet Order Here'!$E:$K,'Enter Additional Product Here'!$E:$H),IF(C185&lt;=100,7,4),FALSE))),"")</f>
        <v/>
      </c>
      <c r="N185" s="134" t="str">
        <f t="shared" si="9"/>
        <v/>
      </c>
      <c r="O185" s="33"/>
      <c r="W185" s="73" t="s">
        <v>5493</v>
      </c>
      <c r="X185" s="73" t="s">
        <v>5643</v>
      </c>
      <c r="AC185" s="50" t="str">
        <f>IF(AC184&lt;'Print Variations'!$F$5,AC184+1,IF(AC184='Print Variations'!$F$5,IF('Print Variations'!$F$7=0,IF('Print Variations'!$D$5="$","",IF(IFERROR(MATCH(301,AC$2:AC184,0),0)&gt;0,"",301)),101),IF(AC184&gt;='Print Variations'!$F$7,IF(OR('Print Variations'!$D$5="$",'Print Variations'!$D$5=0),"",IF(IFERROR(MATCH(301,AC$2:AC184,0),0)&gt;0,"",301)),AC184+1)))</f>
        <v/>
      </c>
    </row>
    <row r="186" spans="2:29" ht="15.75">
      <c r="B186" s="33"/>
      <c r="C186" s="50" t="str">
        <f>IF(C185&lt;'Print Variations'!$F$5,C185+1,IF(C185='Print Variations'!$F$5,IF('Print Variations'!$F$7=0,IF('Print Variations'!$D$5="$","",IF(IFERROR(MATCH(301,C$13:C185,0),0)&gt;0,"",301)),101),IF(C185&gt;='Print Variations'!$F$7,IF(OR('Print Variations'!$D$5="$",'Print Variations'!$D$5=0),"",IF(IFERROR(MATCH(301,C$13:C185,0),0)&gt;0,"",301)),C185+1)))</f>
        <v/>
      </c>
      <c r="D186" s="32" t="str">
        <f>IFERROR(IF(C186="","",IF(C186=301,"Sales Tax",VLOOKUP(C186,IF(C186&lt;=100,'Enter Cabinet Order Here'!$E:$G,'Enter Additional Product Here'!$E:$G),IF(C186&lt;=100,2,3),FALSE))),"")</f>
        <v/>
      </c>
      <c r="E186" s="157" t="str">
        <f>IFERROR(IF(IF(C186=301,"Sales Tax",VLOOKUP(D186,IF(C186&lt;=100,'Print Here'!$W:$X,'Enter Additional Product Here'!$G:$M),IF(C186&lt;=100,2,3),FALSE))=0,"",IF(C186=301,"Sales Tax",VLOOKUP(D186,IF(C186&lt;=100,'Print Here'!$W:$X,'Enter Additional Product Here'!$G:$M),IF(C186&lt;=100,2,3),FALSE))),"")</f>
        <v/>
      </c>
      <c r="F186" s="157"/>
      <c r="G186" s="157"/>
      <c r="H186" s="157"/>
      <c r="I186" s="157"/>
      <c r="J186" s="157"/>
      <c r="K186" s="133" t="str">
        <f>IFERROR(IF(C186="","",IF(C186=301,"1",VLOOKUP(C186,IF(C186&lt;=100,'Enter Cabinet Order Here'!$E:$G,'Enter Additional Product Here'!$E:$G),IF(C186&lt;=100,3,2),FALSE))),"")</f>
        <v/>
      </c>
      <c r="L186" s="134" t="str">
        <f>IFERROR(IF(C186=301,"",VLOOKUP(D186,IF(C186&lt;=100,'Enter Cabinet Order Here'!$X:$Y,'Enter Additional Product Here'!$G:$H),IF(C186&lt;=100,2,2),FALSE)),"")</f>
        <v/>
      </c>
      <c r="M186" s="134" t="str">
        <f>IFERROR(IF(C186="","",IF(C186=301,'Print Variations'!$D$5,VLOOKUP(C186,IF(C186&lt;=100,'Enter Cabinet Order Here'!$E:$K,'Enter Additional Product Here'!$E:$H),IF(C186&lt;=100,7,4),FALSE))),"")</f>
        <v/>
      </c>
      <c r="N186" s="134" t="str">
        <f t="shared" si="9"/>
        <v/>
      </c>
      <c r="O186" s="33"/>
      <c r="W186" s="73" t="s">
        <v>406</v>
      </c>
      <c r="X186" s="73" t="s">
        <v>4004</v>
      </c>
      <c r="AC186" s="50" t="str">
        <f>IF(AC185&lt;'Print Variations'!$F$5,AC185+1,IF(AC185='Print Variations'!$F$5,IF('Print Variations'!$F$7=0,IF('Print Variations'!$D$5="$","",IF(IFERROR(MATCH(301,AC$2:AC185,0),0)&gt;0,"",301)),101),IF(AC185&gt;='Print Variations'!$F$7,IF(OR('Print Variations'!$D$5="$",'Print Variations'!$D$5=0),"",IF(IFERROR(MATCH(301,AC$2:AC185,0),0)&gt;0,"",301)),AC185+1)))</f>
        <v/>
      </c>
    </row>
    <row r="187" spans="2:29" ht="15.75">
      <c r="B187" s="33"/>
      <c r="C187" s="50" t="str">
        <f>IF(C186&lt;'Print Variations'!$F$5,C186+1,IF(C186='Print Variations'!$F$5,IF('Print Variations'!$F$7=0,IF('Print Variations'!$D$5="$","",IF(IFERROR(MATCH(301,C$13:C186,0),0)&gt;0,"",301)),101),IF(C186&gt;='Print Variations'!$F$7,IF(OR('Print Variations'!$D$5="$",'Print Variations'!$D$5=0),"",IF(IFERROR(MATCH(301,C$13:C186,0),0)&gt;0,"",301)),C186+1)))</f>
        <v/>
      </c>
      <c r="D187" s="32" t="str">
        <f>IFERROR(IF(C187="","",IF(C187=301,"Sales Tax",VLOOKUP(C187,IF(C187&lt;=100,'Enter Cabinet Order Here'!$E:$G,'Enter Additional Product Here'!$E:$G),IF(C187&lt;=100,2,3),FALSE))),"")</f>
        <v/>
      </c>
      <c r="E187" s="157" t="str">
        <f>IFERROR(IF(IF(C187=301,"Sales Tax",VLOOKUP(D187,IF(C187&lt;=100,'Print Here'!$W:$X,'Enter Additional Product Here'!$G:$M),IF(C187&lt;=100,2,3),FALSE))=0,"",IF(C187=301,"Sales Tax",VLOOKUP(D187,IF(C187&lt;=100,'Print Here'!$W:$X,'Enter Additional Product Here'!$G:$M),IF(C187&lt;=100,2,3),FALSE))),"")</f>
        <v/>
      </c>
      <c r="F187" s="157"/>
      <c r="G187" s="157"/>
      <c r="H187" s="157"/>
      <c r="I187" s="157"/>
      <c r="J187" s="157"/>
      <c r="K187" s="133" t="str">
        <f>IFERROR(IF(C187="","",IF(C187=301,"1",VLOOKUP(C187,IF(C187&lt;=100,'Enter Cabinet Order Here'!$E:$G,'Enter Additional Product Here'!$E:$G),IF(C187&lt;=100,3,2),FALSE))),"")</f>
        <v/>
      </c>
      <c r="L187" s="134" t="str">
        <f>IFERROR(IF(C187=301,"",VLOOKUP(D187,IF(C187&lt;=100,'Enter Cabinet Order Here'!$X:$Y,'Enter Additional Product Here'!$G:$H),IF(C187&lt;=100,2,2),FALSE)),"")</f>
        <v/>
      </c>
      <c r="M187" s="134" t="str">
        <f>IFERROR(IF(C187="","",IF(C187=301,'Print Variations'!$D$5,VLOOKUP(C187,IF(C187&lt;=100,'Enter Cabinet Order Here'!$E:$K,'Enter Additional Product Here'!$E:$H),IF(C187&lt;=100,7,4),FALSE))),"")</f>
        <v/>
      </c>
      <c r="N187" s="134" t="str">
        <f t="shared" si="9"/>
        <v/>
      </c>
      <c r="O187" s="33"/>
      <c r="W187" s="73" t="s">
        <v>4626</v>
      </c>
      <c r="X187" s="73" t="s">
        <v>4963</v>
      </c>
      <c r="AC187" s="50" t="str">
        <f>IF(AC186&lt;'Print Variations'!$F$5,AC186+1,IF(AC186='Print Variations'!$F$5,IF('Print Variations'!$F$7=0,IF('Print Variations'!$D$5="$","",IF(IFERROR(MATCH(301,AC$2:AC186,0),0)&gt;0,"",301)),101),IF(AC186&gt;='Print Variations'!$F$7,IF(OR('Print Variations'!$D$5="$",'Print Variations'!$D$5=0),"",IF(IFERROR(MATCH(301,AC$2:AC186,0),0)&gt;0,"",301)),AC186+1)))</f>
        <v/>
      </c>
    </row>
    <row r="188" spans="2:29" ht="15.75">
      <c r="B188" s="33"/>
      <c r="C188" s="50" t="str">
        <f>IF(C187&lt;'Print Variations'!$F$5,C187+1,IF(C187='Print Variations'!$F$5,IF('Print Variations'!$F$7=0,IF('Print Variations'!$D$5="$","",IF(IFERROR(MATCH(301,C$13:C187,0),0)&gt;0,"",301)),101),IF(C187&gt;='Print Variations'!$F$7,IF(OR('Print Variations'!$D$5="$",'Print Variations'!$D$5=0),"",IF(IFERROR(MATCH(301,C$13:C187,0),0)&gt;0,"",301)),C187+1)))</f>
        <v/>
      </c>
      <c r="D188" s="32" t="str">
        <f>IFERROR(IF(C188="","",IF(C188=301,"Sales Tax",VLOOKUP(C188,IF(C188&lt;=100,'Enter Cabinet Order Here'!$E:$G,'Enter Additional Product Here'!$E:$G),IF(C188&lt;=100,2,3),FALSE))),"")</f>
        <v/>
      </c>
      <c r="E188" s="157" t="str">
        <f>IFERROR(IF(IF(C188=301,"Sales Tax",VLOOKUP(D188,IF(C188&lt;=100,'Print Here'!$W:$X,'Enter Additional Product Here'!$G:$M),IF(C188&lt;=100,2,3),FALSE))=0,"",IF(C188=301,"Sales Tax",VLOOKUP(D188,IF(C188&lt;=100,'Print Here'!$W:$X,'Enter Additional Product Here'!$G:$M),IF(C188&lt;=100,2,3),FALSE))),"")</f>
        <v/>
      </c>
      <c r="F188" s="157"/>
      <c r="G188" s="157"/>
      <c r="H188" s="157"/>
      <c r="I188" s="157"/>
      <c r="J188" s="157"/>
      <c r="K188" s="133" t="str">
        <f>IFERROR(IF(C188="","",IF(C188=301,"1",VLOOKUP(C188,IF(C188&lt;=100,'Enter Cabinet Order Here'!$E:$G,'Enter Additional Product Here'!$E:$G),IF(C188&lt;=100,3,2),FALSE))),"")</f>
        <v/>
      </c>
      <c r="L188" s="134" t="str">
        <f>IFERROR(IF(C188=301,"",VLOOKUP(D188,IF(C188&lt;=100,'Enter Cabinet Order Here'!$X:$Y,'Enter Additional Product Here'!$G:$H),IF(C188&lt;=100,2,2),FALSE)),"")</f>
        <v/>
      </c>
      <c r="M188" s="134" t="str">
        <f>IFERROR(IF(C188="","",IF(C188=301,'Print Variations'!$D$5,VLOOKUP(C188,IF(C188&lt;=100,'Enter Cabinet Order Here'!$E:$K,'Enter Additional Product Here'!$E:$H),IF(C188&lt;=100,7,4),FALSE))),"")</f>
        <v/>
      </c>
      <c r="N188" s="134" t="str">
        <f t="shared" si="9"/>
        <v/>
      </c>
      <c r="O188" s="33"/>
      <c r="W188" s="73" t="s">
        <v>900</v>
      </c>
      <c r="X188" s="73" t="s">
        <v>4158</v>
      </c>
      <c r="AC188" s="50" t="str">
        <f>IF(AC187&lt;'Print Variations'!$F$5,AC187+1,IF(AC187='Print Variations'!$F$5,IF('Print Variations'!$F$7=0,IF('Print Variations'!$D$5="$","",IF(IFERROR(MATCH(301,AC$2:AC187,0),0)&gt;0,"",301)),101),IF(AC187&gt;='Print Variations'!$F$7,IF(OR('Print Variations'!$D$5="$",'Print Variations'!$D$5=0),"",IF(IFERROR(MATCH(301,AC$2:AC187,0),0)&gt;0,"",301)),AC187+1)))</f>
        <v/>
      </c>
    </row>
    <row r="189" spans="2:29" ht="15.75">
      <c r="B189" s="33"/>
      <c r="C189" s="50" t="str">
        <f>IF(C188&lt;'Print Variations'!$F$5,C188+1,IF(C188='Print Variations'!$F$5,IF('Print Variations'!$F$7=0,IF('Print Variations'!$D$5="$","",IF(IFERROR(MATCH(301,C$13:C188,0),0)&gt;0,"",301)),101),IF(C188&gt;='Print Variations'!$F$7,IF(OR('Print Variations'!$D$5="$",'Print Variations'!$D$5=0),"",IF(IFERROR(MATCH(301,C$13:C188,0),0)&gt;0,"",301)),C188+1)))</f>
        <v/>
      </c>
      <c r="D189" s="32" t="str">
        <f>IFERROR(IF(C189="","",IF(C189=301,"Sales Tax",VLOOKUP(C189,IF(C189&lt;=100,'Enter Cabinet Order Here'!$E:$G,'Enter Additional Product Here'!$E:$G),IF(C189&lt;=100,2,3),FALSE))),"")</f>
        <v/>
      </c>
      <c r="E189" s="157" t="str">
        <f>IFERROR(IF(IF(C189=301,"Sales Tax",VLOOKUP(D189,IF(C189&lt;=100,'Print Here'!$W:$X,'Enter Additional Product Here'!$G:$M),IF(C189&lt;=100,2,3),FALSE))=0,"",IF(C189=301,"Sales Tax",VLOOKUP(D189,IF(C189&lt;=100,'Print Here'!$W:$X,'Enter Additional Product Here'!$G:$M),IF(C189&lt;=100,2,3),FALSE))),"")</f>
        <v/>
      </c>
      <c r="F189" s="157"/>
      <c r="G189" s="157"/>
      <c r="H189" s="157"/>
      <c r="I189" s="157"/>
      <c r="J189" s="157"/>
      <c r="K189" s="133" t="str">
        <f>IFERROR(IF(C189="","",IF(C189=301,"1",VLOOKUP(C189,IF(C189&lt;=100,'Enter Cabinet Order Here'!$E:$G,'Enter Additional Product Here'!$E:$G),IF(C189&lt;=100,3,2),FALSE))),"")</f>
        <v/>
      </c>
      <c r="L189" s="134" t="str">
        <f>IFERROR(IF(C189=301,"",VLOOKUP(D189,IF(C189&lt;=100,'Enter Cabinet Order Here'!$X:$Y,'Enter Additional Product Here'!$G:$H),IF(C189&lt;=100,2,2),FALSE)),"")</f>
        <v/>
      </c>
      <c r="M189" s="134" t="str">
        <f>IFERROR(IF(C189="","",IF(C189=301,'Print Variations'!$D$5,VLOOKUP(C189,IF(C189&lt;=100,'Enter Cabinet Order Here'!$E:$K,'Enter Additional Product Here'!$E:$H),IF(C189&lt;=100,7,4),FALSE))),"")</f>
        <v/>
      </c>
      <c r="N189" s="134" t="str">
        <f t="shared" si="9"/>
        <v/>
      </c>
      <c r="O189" s="33"/>
      <c r="W189" s="73" t="s">
        <v>901</v>
      </c>
      <c r="X189" s="73" t="s">
        <v>3214</v>
      </c>
      <c r="AC189" s="50" t="str">
        <f>IF(AC188&lt;'Print Variations'!$F$5,AC188+1,IF(AC188='Print Variations'!$F$5,IF('Print Variations'!$F$7=0,IF('Print Variations'!$D$5="$","",IF(IFERROR(MATCH(301,AC$2:AC188,0),0)&gt;0,"",301)),101),IF(AC188&gt;='Print Variations'!$F$7,IF(OR('Print Variations'!$D$5="$",'Print Variations'!$D$5=0),"",IF(IFERROR(MATCH(301,AC$2:AC188,0),0)&gt;0,"",301)),AC188+1)))</f>
        <v/>
      </c>
    </row>
    <row r="190" spans="2:29" ht="15.75">
      <c r="B190" s="33"/>
      <c r="C190" s="50" t="str">
        <f>IF(C189&lt;'Print Variations'!$F$5,C189+1,IF(C189='Print Variations'!$F$5,IF('Print Variations'!$F$7=0,IF('Print Variations'!$D$5="$","",IF(IFERROR(MATCH(301,C$13:C189,0),0)&gt;0,"",301)),101),IF(C189&gt;='Print Variations'!$F$7,IF(OR('Print Variations'!$D$5="$",'Print Variations'!$D$5=0),"",IF(IFERROR(MATCH(301,C$13:C189,0),0)&gt;0,"",301)),C189+1)))</f>
        <v/>
      </c>
      <c r="D190" s="32" t="str">
        <f>IFERROR(IF(C190="","",IF(C190=301,"Sales Tax",VLOOKUP(C190,IF(C190&lt;=100,'Enter Cabinet Order Here'!$E:$G,'Enter Additional Product Here'!$E:$G),IF(C190&lt;=100,2,3),FALSE))),"")</f>
        <v/>
      </c>
      <c r="E190" s="157" t="str">
        <f>IFERROR(IF(IF(C190=301,"Sales Tax",VLOOKUP(D190,IF(C190&lt;=100,'Print Here'!$W:$X,'Enter Additional Product Here'!$G:$M),IF(C190&lt;=100,2,3),FALSE))=0,"",IF(C190=301,"Sales Tax",VLOOKUP(D190,IF(C190&lt;=100,'Print Here'!$W:$X,'Enter Additional Product Here'!$G:$M),IF(C190&lt;=100,2,3),FALSE))),"")</f>
        <v/>
      </c>
      <c r="F190" s="157"/>
      <c r="G190" s="157"/>
      <c r="H190" s="157"/>
      <c r="I190" s="157"/>
      <c r="J190" s="157"/>
      <c r="K190" s="133" t="str">
        <f>IFERROR(IF(C190="","",IF(C190=301,"1",VLOOKUP(C190,IF(C190&lt;=100,'Enter Cabinet Order Here'!$E:$G,'Enter Additional Product Here'!$E:$G),IF(C190&lt;=100,3,2),FALSE))),"")</f>
        <v/>
      </c>
      <c r="L190" s="134" t="str">
        <f>IFERROR(IF(C190=301,"",VLOOKUP(D190,IF(C190&lt;=100,'Enter Cabinet Order Here'!$X:$Y,'Enter Additional Product Here'!$G:$H),IF(C190&lt;=100,2,2),FALSE)),"")</f>
        <v/>
      </c>
      <c r="M190" s="134" t="str">
        <f>IFERROR(IF(C190="","",IF(C190=301,'Print Variations'!$D$5,VLOOKUP(C190,IF(C190&lt;=100,'Enter Cabinet Order Here'!$E:$K,'Enter Additional Product Here'!$E:$H),IF(C190&lt;=100,7,4),FALSE))),"")</f>
        <v/>
      </c>
      <c r="N190" s="134" t="str">
        <f t="shared" si="9"/>
        <v/>
      </c>
      <c r="O190" s="33"/>
      <c r="W190" s="73" t="s">
        <v>902</v>
      </c>
      <c r="X190" s="73" t="s">
        <v>2674</v>
      </c>
      <c r="AC190" s="50" t="str">
        <f>IF(AC189&lt;'Print Variations'!$F$5,AC189+1,IF(AC189='Print Variations'!$F$5,IF('Print Variations'!$F$7=0,IF('Print Variations'!$D$5="$","",IF(IFERROR(MATCH(301,AC$2:AC189,0),0)&gt;0,"",301)),101),IF(AC189&gt;='Print Variations'!$F$7,IF(OR('Print Variations'!$D$5="$",'Print Variations'!$D$5=0),"",IF(IFERROR(MATCH(301,AC$2:AC189,0),0)&gt;0,"",301)),AC189+1)))</f>
        <v/>
      </c>
    </row>
    <row r="191" spans="2:29" ht="15.75">
      <c r="B191" s="33"/>
      <c r="C191" s="50" t="str">
        <f>IF(C190&lt;'Print Variations'!$F$5,C190+1,IF(C190='Print Variations'!$F$5,IF('Print Variations'!$F$7=0,IF('Print Variations'!$D$5="$","",IF(IFERROR(MATCH(301,C$13:C190,0),0)&gt;0,"",301)),101),IF(C190&gt;='Print Variations'!$F$7,IF(OR('Print Variations'!$D$5="$",'Print Variations'!$D$5=0),"",IF(IFERROR(MATCH(301,C$13:C190,0),0)&gt;0,"",301)),C190+1)))</f>
        <v/>
      </c>
      <c r="D191" s="32" t="str">
        <f>IFERROR(IF(C191="","",IF(C191=301,"Sales Tax",VLOOKUP(C191,IF(C191&lt;=100,'Enter Cabinet Order Here'!$E:$G,'Enter Additional Product Here'!$E:$G),IF(C191&lt;=100,2,3),FALSE))),"")</f>
        <v/>
      </c>
      <c r="E191" s="157" t="str">
        <f>IFERROR(IF(IF(C191=301,"Sales Tax",VLOOKUP(D191,IF(C191&lt;=100,'Print Here'!$W:$X,'Enter Additional Product Here'!$G:$M),IF(C191&lt;=100,2,3),FALSE))=0,"",IF(C191=301,"Sales Tax",VLOOKUP(D191,IF(C191&lt;=100,'Print Here'!$W:$X,'Enter Additional Product Here'!$G:$M),IF(C191&lt;=100,2,3),FALSE))),"")</f>
        <v/>
      </c>
      <c r="F191" s="157"/>
      <c r="G191" s="157"/>
      <c r="H191" s="157"/>
      <c r="I191" s="157"/>
      <c r="J191" s="157"/>
      <c r="K191" s="133" t="str">
        <f>IFERROR(IF(C191="","",IF(C191=301,"1",VLOOKUP(C191,IF(C191&lt;=100,'Enter Cabinet Order Here'!$E:$G,'Enter Additional Product Here'!$E:$G),IF(C191&lt;=100,3,2),FALSE))),"")</f>
        <v/>
      </c>
      <c r="L191" s="134" t="str">
        <f>IFERROR(IF(C191=301,"",VLOOKUP(D191,IF(C191&lt;=100,'Enter Cabinet Order Here'!$X:$Y,'Enter Additional Product Here'!$G:$H),IF(C191&lt;=100,2,2),FALSE)),"")</f>
        <v/>
      </c>
      <c r="M191" s="134" t="str">
        <f>IFERROR(IF(C191="","",IF(C191=301,'Print Variations'!$D$5,VLOOKUP(C191,IF(C191&lt;=100,'Enter Cabinet Order Here'!$E:$K,'Enter Additional Product Here'!$E:$H),IF(C191&lt;=100,7,4),FALSE))),"")</f>
        <v/>
      </c>
      <c r="N191" s="134" t="str">
        <f t="shared" si="9"/>
        <v/>
      </c>
      <c r="O191" s="33"/>
      <c r="W191" s="73" t="s">
        <v>5734</v>
      </c>
      <c r="X191" s="73" t="s">
        <v>5978</v>
      </c>
      <c r="AC191" s="50" t="str">
        <f>IF(AC190&lt;'Print Variations'!$F$5,AC190+1,IF(AC190='Print Variations'!$F$5,IF('Print Variations'!$F$7=0,IF('Print Variations'!$D$5="$","",IF(IFERROR(MATCH(301,AC$2:AC190,0),0)&gt;0,"",301)),101),IF(AC190&gt;='Print Variations'!$F$7,IF(OR('Print Variations'!$D$5="$",'Print Variations'!$D$5=0),"",IF(IFERROR(MATCH(301,AC$2:AC190,0),0)&gt;0,"",301)),AC190+1)))</f>
        <v/>
      </c>
    </row>
    <row r="192" spans="2:29" ht="15.75">
      <c r="B192" s="33"/>
      <c r="C192" s="50" t="str">
        <f>IF(C191&lt;'Print Variations'!$F$5,C191+1,IF(C191='Print Variations'!$F$5,IF('Print Variations'!$F$7=0,IF('Print Variations'!$D$5="$","",IF(IFERROR(MATCH(301,C$13:C191,0),0)&gt;0,"",301)),101),IF(C191&gt;='Print Variations'!$F$7,IF(OR('Print Variations'!$D$5="$",'Print Variations'!$D$5=0),"",IF(IFERROR(MATCH(301,C$13:C191,0),0)&gt;0,"",301)),C191+1)))</f>
        <v/>
      </c>
      <c r="D192" s="32" t="str">
        <f>IFERROR(IF(C192="","",IF(C192=301,"Sales Tax",VLOOKUP(C192,IF(C192&lt;=100,'Enter Cabinet Order Here'!$E:$G,'Enter Additional Product Here'!$E:$G),IF(C192&lt;=100,2,3),FALSE))),"")</f>
        <v/>
      </c>
      <c r="E192" s="157" t="str">
        <f>IFERROR(IF(IF(C192=301,"Sales Tax",VLOOKUP(D192,IF(C192&lt;=100,'Print Here'!$W:$X,'Enter Additional Product Here'!$G:$M),IF(C192&lt;=100,2,3),FALSE))=0,"",IF(C192=301,"Sales Tax",VLOOKUP(D192,IF(C192&lt;=100,'Print Here'!$W:$X,'Enter Additional Product Here'!$G:$M),IF(C192&lt;=100,2,3),FALSE))),"")</f>
        <v/>
      </c>
      <c r="F192" s="157"/>
      <c r="G192" s="157"/>
      <c r="H192" s="157"/>
      <c r="I192" s="157"/>
      <c r="J192" s="157"/>
      <c r="K192" s="133" t="str">
        <f>IFERROR(IF(C192="","",IF(C192=301,"1",VLOOKUP(C192,IF(C192&lt;=100,'Enter Cabinet Order Here'!$E:$G,'Enter Additional Product Here'!$E:$G),IF(C192&lt;=100,3,2),FALSE))),"")</f>
        <v/>
      </c>
      <c r="L192" s="134" t="str">
        <f>IFERROR(IF(C192=301,"",VLOOKUP(D192,IF(C192&lt;=100,'Enter Cabinet Order Here'!$X:$Y,'Enter Additional Product Here'!$G:$H),IF(C192&lt;=100,2,2),FALSE)),"")</f>
        <v/>
      </c>
      <c r="M192" s="134" t="str">
        <f>IFERROR(IF(C192="","",IF(C192=301,'Print Variations'!$D$5,VLOOKUP(C192,IF(C192&lt;=100,'Enter Cabinet Order Here'!$E:$K,'Enter Additional Product Here'!$E:$H),IF(C192&lt;=100,7,4),FALSE))),"")</f>
        <v/>
      </c>
      <c r="N192" s="134" t="str">
        <f t="shared" si="9"/>
        <v/>
      </c>
      <c r="O192" s="33"/>
      <c r="W192" s="73" t="s">
        <v>4627</v>
      </c>
      <c r="X192" s="73" t="s">
        <v>4964</v>
      </c>
      <c r="AC192" s="50" t="str">
        <f>IF(AC191&lt;'Print Variations'!$F$5,AC191+1,IF(AC191='Print Variations'!$F$5,IF('Print Variations'!$F$7=0,IF('Print Variations'!$D$5="$","",IF(IFERROR(MATCH(301,AC$2:AC191,0),0)&gt;0,"",301)),101),IF(AC191&gt;='Print Variations'!$F$7,IF(OR('Print Variations'!$D$5="$",'Print Variations'!$D$5=0),"",IF(IFERROR(MATCH(301,AC$2:AC191,0),0)&gt;0,"",301)),AC191+1)))</f>
        <v/>
      </c>
    </row>
    <row r="193" spans="2:29" ht="15.75">
      <c r="B193" s="33"/>
      <c r="C193" s="50" t="str">
        <f>IF(C192&lt;'Print Variations'!$F$5,C192+1,IF(C192='Print Variations'!$F$5,IF('Print Variations'!$F$7=0,IF('Print Variations'!$D$5="$","",IF(IFERROR(MATCH(301,C$13:C192,0),0)&gt;0,"",301)),101),IF(C192&gt;='Print Variations'!$F$7,IF(OR('Print Variations'!$D$5="$",'Print Variations'!$D$5=0),"",IF(IFERROR(MATCH(301,C$13:C192,0),0)&gt;0,"",301)),C192+1)))</f>
        <v/>
      </c>
      <c r="D193" s="32" t="str">
        <f>IFERROR(IF(C193="","",IF(C193=301,"Sales Tax",VLOOKUP(C193,IF(C193&lt;=100,'Enter Cabinet Order Here'!$E:$G,'Enter Additional Product Here'!$E:$G),IF(C193&lt;=100,2,3),FALSE))),"")</f>
        <v/>
      </c>
      <c r="E193" s="157" t="str">
        <f>IFERROR(IF(IF(C193=301,"Sales Tax",VLOOKUP(D193,IF(C193&lt;=100,'Print Here'!$W:$X,'Enter Additional Product Here'!$G:$M),IF(C193&lt;=100,2,3),FALSE))=0,"",IF(C193=301,"Sales Tax",VLOOKUP(D193,IF(C193&lt;=100,'Print Here'!$W:$X,'Enter Additional Product Here'!$G:$M),IF(C193&lt;=100,2,3),FALSE))),"")</f>
        <v/>
      </c>
      <c r="F193" s="157"/>
      <c r="G193" s="157"/>
      <c r="H193" s="157"/>
      <c r="I193" s="157"/>
      <c r="J193" s="157"/>
      <c r="K193" s="133" t="str">
        <f>IFERROR(IF(C193="","",IF(C193=301,"1",VLOOKUP(C193,IF(C193&lt;=100,'Enter Cabinet Order Here'!$E:$G,'Enter Additional Product Here'!$E:$G),IF(C193&lt;=100,3,2),FALSE))),"")</f>
        <v/>
      </c>
      <c r="L193" s="134" t="str">
        <f>IFERROR(IF(C193=301,"",VLOOKUP(D193,IF(C193&lt;=100,'Enter Cabinet Order Here'!$X:$Y,'Enter Additional Product Here'!$G:$H),IF(C193&lt;=100,2,2),FALSE)),"")</f>
        <v/>
      </c>
      <c r="M193" s="134" t="str">
        <f>IFERROR(IF(C193="","",IF(C193=301,'Print Variations'!$D$5,VLOOKUP(C193,IF(C193&lt;=100,'Enter Cabinet Order Here'!$E:$K,'Enter Additional Product Here'!$E:$H),IF(C193&lt;=100,7,4),FALSE))),"")</f>
        <v/>
      </c>
      <c r="N193" s="134" t="str">
        <f t="shared" si="9"/>
        <v/>
      </c>
      <c r="O193" s="33"/>
      <c r="W193" s="73" t="s">
        <v>7492</v>
      </c>
      <c r="X193" s="73" t="s">
        <v>7936</v>
      </c>
      <c r="AC193" s="50" t="str">
        <f>IF(AC192&lt;'Print Variations'!$F$5,AC192+1,IF(AC192='Print Variations'!$F$5,IF('Print Variations'!$F$7=0,IF('Print Variations'!$D$5="$","",IF(IFERROR(MATCH(301,AC$2:AC192,0),0)&gt;0,"",301)),101),IF(AC192&gt;='Print Variations'!$F$7,IF(OR('Print Variations'!$D$5="$",'Print Variations'!$D$5=0),"",IF(IFERROR(MATCH(301,AC$2:AC192,0),0)&gt;0,"",301)),AC192+1)))</f>
        <v/>
      </c>
    </row>
    <row r="194" spans="2:29" ht="15.75">
      <c r="B194" s="33"/>
      <c r="C194" s="50" t="str">
        <f>IF(C193&lt;'Print Variations'!$F$5,C193+1,IF(C193='Print Variations'!$F$5,IF('Print Variations'!$F$7=0,IF('Print Variations'!$D$5="$","",IF(IFERROR(MATCH(301,C$13:C193,0),0)&gt;0,"",301)),101),IF(C193&gt;='Print Variations'!$F$7,IF(OR('Print Variations'!$D$5="$",'Print Variations'!$D$5=0),"",IF(IFERROR(MATCH(301,C$13:C193,0),0)&gt;0,"",301)),C193+1)))</f>
        <v/>
      </c>
      <c r="D194" s="32" t="str">
        <f>IFERROR(IF(C194="","",IF(C194=301,"Sales Tax",VLOOKUP(C194,IF(C194&lt;=100,'Enter Cabinet Order Here'!$E:$G,'Enter Additional Product Here'!$E:$G),IF(C194&lt;=100,2,3),FALSE))),"")</f>
        <v/>
      </c>
      <c r="E194" s="157" t="str">
        <f>IFERROR(IF(IF(C194=301,"Sales Tax",VLOOKUP(D194,IF(C194&lt;=100,'Print Here'!$W:$X,'Enter Additional Product Here'!$G:$M),IF(C194&lt;=100,2,3),FALSE))=0,"",IF(C194=301,"Sales Tax",VLOOKUP(D194,IF(C194&lt;=100,'Print Here'!$W:$X,'Enter Additional Product Here'!$G:$M),IF(C194&lt;=100,2,3),FALSE))),"")</f>
        <v/>
      </c>
      <c r="F194" s="157"/>
      <c r="G194" s="157"/>
      <c r="H194" s="157"/>
      <c r="I194" s="157"/>
      <c r="J194" s="157"/>
      <c r="K194" s="133" t="str">
        <f>IFERROR(IF(C194="","",IF(C194=301,"1",VLOOKUP(C194,IF(C194&lt;=100,'Enter Cabinet Order Here'!$E:$G,'Enter Additional Product Here'!$E:$G),IF(C194&lt;=100,3,2),FALSE))),"")</f>
        <v/>
      </c>
      <c r="L194" s="134" t="str">
        <f>IFERROR(IF(C194=301,"",VLOOKUP(D194,IF(C194&lt;=100,'Enter Cabinet Order Here'!$X:$Y,'Enter Additional Product Here'!$G:$H),IF(C194&lt;=100,2,2),FALSE)),"")</f>
        <v/>
      </c>
      <c r="M194" s="134" t="str">
        <f>IFERROR(IF(C194="","",IF(C194=301,'Print Variations'!$D$5,VLOOKUP(C194,IF(C194&lt;=100,'Enter Cabinet Order Here'!$E:$K,'Enter Additional Product Here'!$E:$H),IF(C194&lt;=100,7,4),FALSE))),"")</f>
        <v/>
      </c>
      <c r="N194" s="134" t="str">
        <f t="shared" si="9"/>
        <v/>
      </c>
      <c r="O194" s="33"/>
      <c r="W194" s="73" t="s">
        <v>6189</v>
      </c>
      <c r="X194" s="73" t="s">
        <v>6336</v>
      </c>
      <c r="AC194" s="50" t="str">
        <f>IF(AC193&lt;'Print Variations'!$F$5,AC193+1,IF(AC193='Print Variations'!$F$5,IF('Print Variations'!$F$7=0,IF('Print Variations'!$D$5="$","",IF(IFERROR(MATCH(301,AC$2:AC193,0),0)&gt;0,"",301)),101),IF(AC193&gt;='Print Variations'!$F$7,IF(OR('Print Variations'!$D$5="$",'Print Variations'!$D$5=0),"",IF(IFERROR(MATCH(301,AC$2:AC193,0),0)&gt;0,"",301)),AC193+1)))</f>
        <v/>
      </c>
    </row>
    <row r="195" spans="2:29" ht="15.75">
      <c r="B195" s="33"/>
      <c r="C195" s="50" t="str">
        <f>IF(C194&lt;'Print Variations'!$F$5,C194+1,IF(C194='Print Variations'!$F$5,IF('Print Variations'!$F$7=0,IF('Print Variations'!$D$5="$","",IF(IFERROR(MATCH(301,C$13:C194,0),0)&gt;0,"",301)),101),IF(C194&gt;='Print Variations'!$F$7,IF(OR('Print Variations'!$D$5="$",'Print Variations'!$D$5=0),"",IF(IFERROR(MATCH(301,C$13:C194,0),0)&gt;0,"",301)),C194+1)))</f>
        <v/>
      </c>
      <c r="D195" s="32" t="str">
        <f>IFERROR(IF(C195="","",IF(C195=301,"Sales Tax",VLOOKUP(C195,IF(C195&lt;=100,'Enter Cabinet Order Here'!$E:$G,'Enter Additional Product Here'!$E:$G),IF(C195&lt;=100,2,3),FALSE))),"")</f>
        <v/>
      </c>
      <c r="E195" s="157" t="str">
        <f>IFERROR(IF(IF(C195=301,"Sales Tax",VLOOKUP(D195,IF(C195&lt;=100,'Print Here'!$W:$X,'Enter Additional Product Here'!$G:$M),IF(C195&lt;=100,2,3),FALSE))=0,"",IF(C195=301,"Sales Tax",VLOOKUP(D195,IF(C195&lt;=100,'Print Here'!$W:$X,'Enter Additional Product Here'!$G:$M),IF(C195&lt;=100,2,3),FALSE))),"")</f>
        <v/>
      </c>
      <c r="F195" s="157"/>
      <c r="G195" s="157"/>
      <c r="H195" s="157"/>
      <c r="I195" s="157"/>
      <c r="J195" s="157"/>
      <c r="K195" s="133" t="str">
        <f>IFERROR(IF(C195="","",IF(C195=301,"1",VLOOKUP(C195,IF(C195&lt;=100,'Enter Cabinet Order Here'!$E:$G,'Enter Additional Product Here'!$E:$G),IF(C195&lt;=100,3,2),FALSE))),"")</f>
        <v/>
      </c>
      <c r="L195" s="134" t="str">
        <f>IFERROR(IF(C195=301,"",VLOOKUP(D195,IF(C195&lt;=100,'Enter Cabinet Order Here'!$X:$Y,'Enter Additional Product Here'!$G:$H),IF(C195&lt;=100,2,2),FALSE)),"")</f>
        <v/>
      </c>
      <c r="M195" s="134" t="str">
        <f>IFERROR(IF(C195="","",IF(C195=301,'Print Variations'!$D$5,VLOOKUP(C195,IF(C195&lt;=100,'Enter Cabinet Order Here'!$E:$K,'Enter Additional Product Here'!$E:$H),IF(C195&lt;=100,7,4),FALSE))),"")</f>
        <v/>
      </c>
      <c r="N195" s="134" t="str">
        <f t="shared" si="9"/>
        <v/>
      </c>
      <c r="O195" s="33"/>
      <c r="W195" s="73" t="s">
        <v>904</v>
      </c>
      <c r="X195" s="73" t="s">
        <v>4159</v>
      </c>
      <c r="AC195" s="50" t="str">
        <f>IF(AC194&lt;'Print Variations'!$F$5,AC194+1,IF(AC194='Print Variations'!$F$5,IF('Print Variations'!$F$7=0,IF('Print Variations'!$D$5="$","",IF(IFERROR(MATCH(301,AC$2:AC194,0),0)&gt;0,"",301)),101),IF(AC194&gt;='Print Variations'!$F$7,IF(OR('Print Variations'!$D$5="$",'Print Variations'!$D$5=0),"",IF(IFERROR(MATCH(301,AC$2:AC194,0),0)&gt;0,"",301)),AC194+1)))</f>
        <v/>
      </c>
    </row>
    <row r="196" spans="2:29" ht="15.75">
      <c r="B196" s="33"/>
      <c r="C196" s="50" t="str">
        <f>IF(C195&lt;'Print Variations'!$F$5,C195+1,IF(C195='Print Variations'!$F$5,IF('Print Variations'!$F$7=0,IF('Print Variations'!$D$5="$","",IF(IFERROR(MATCH(301,C$13:C195,0),0)&gt;0,"",301)),101),IF(C195&gt;='Print Variations'!$F$7,IF(OR('Print Variations'!$D$5="$",'Print Variations'!$D$5=0),"",IF(IFERROR(MATCH(301,C$13:C195,0),0)&gt;0,"",301)),C195+1)))</f>
        <v/>
      </c>
      <c r="D196" s="32" t="str">
        <f>IFERROR(IF(C196="","",IF(C196=301,"Sales Tax",VLOOKUP(C196,IF(C196&lt;=100,'Enter Cabinet Order Here'!$E:$G,'Enter Additional Product Here'!$E:$G),IF(C196&lt;=100,2,3),FALSE))),"")</f>
        <v/>
      </c>
      <c r="E196" s="157" t="str">
        <f>IFERROR(IF(IF(C196=301,"Sales Tax",VLOOKUP(D196,IF(C196&lt;=100,'Print Here'!$W:$X,'Enter Additional Product Here'!$G:$M),IF(C196&lt;=100,2,3),FALSE))=0,"",IF(C196=301,"Sales Tax",VLOOKUP(D196,IF(C196&lt;=100,'Print Here'!$W:$X,'Enter Additional Product Here'!$G:$M),IF(C196&lt;=100,2,3),FALSE))),"")</f>
        <v/>
      </c>
      <c r="F196" s="157"/>
      <c r="G196" s="157"/>
      <c r="H196" s="157"/>
      <c r="I196" s="157"/>
      <c r="J196" s="157"/>
      <c r="K196" s="133" t="str">
        <f>IFERROR(IF(C196="","",IF(C196=301,"1",VLOOKUP(C196,IF(C196&lt;=100,'Enter Cabinet Order Here'!$E:$G,'Enter Additional Product Here'!$E:$G),IF(C196&lt;=100,3,2),FALSE))),"")</f>
        <v/>
      </c>
      <c r="L196" s="134" t="str">
        <f>IFERROR(IF(C196=301,"",VLOOKUP(D196,IF(C196&lt;=100,'Enter Cabinet Order Here'!$X:$Y,'Enter Additional Product Here'!$G:$H),IF(C196&lt;=100,2,2),FALSE)),"")</f>
        <v/>
      </c>
      <c r="M196" s="134" t="str">
        <f>IFERROR(IF(C196="","",IF(C196=301,'Print Variations'!$D$5,VLOOKUP(C196,IF(C196&lt;=100,'Enter Cabinet Order Here'!$E:$K,'Enter Additional Product Here'!$E:$H),IF(C196&lt;=100,7,4),FALSE))),"")</f>
        <v/>
      </c>
      <c r="N196" s="134" t="str">
        <f t="shared" si="9"/>
        <v/>
      </c>
      <c r="O196" s="33"/>
      <c r="W196" s="73" t="s">
        <v>407</v>
      </c>
      <c r="X196" s="73" t="s">
        <v>3062</v>
      </c>
      <c r="AC196" s="50" t="str">
        <f>IF(AC195&lt;'Print Variations'!$F$5,AC195+1,IF(AC195='Print Variations'!$F$5,IF('Print Variations'!$F$7=0,IF('Print Variations'!$D$5="$","",IF(IFERROR(MATCH(301,AC$2:AC195,0),0)&gt;0,"",301)),101),IF(AC195&gt;='Print Variations'!$F$7,IF(OR('Print Variations'!$D$5="$",'Print Variations'!$D$5=0),"",IF(IFERROR(MATCH(301,AC$2:AC195,0),0)&gt;0,"",301)),AC195+1)))</f>
        <v/>
      </c>
    </row>
    <row r="197" spans="2:29" ht="15.75">
      <c r="B197" s="33"/>
      <c r="C197" s="50" t="str">
        <f>IF(C196&lt;'Print Variations'!$F$5,C196+1,IF(C196='Print Variations'!$F$5,IF('Print Variations'!$F$7=0,IF('Print Variations'!$D$5="$","",IF(IFERROR(MATCH(301,C$13:C196,0),0)&gt;0,"",301)),101),IF(C196&gt;='Print Variations'!$F$7,IF(OR('Print Variations'!$D$5="$",'Print Variations'!$D$5=0),"",IF(IFERROR(MATCH(301,C$13:C196,0),0)&gt;0,"",301)),C196+1)))</f>
        <v/>
      </c>
      <c r="D197" s="32" t="str">
        <f>IFERROR(IF(C197="","",IF(C197=301,"Sales Tax",VLOOKUP(C197,IF(C197&lt;=100,'Enter Cabinet Order Here'!$E:$G,'Enter Additional Product Here'!$E:$G),IF(C197&lt;=100,2,3),FALSE))),"")</f>
        <v/>
      </c>
      <c r="E197" s="157" t="str">
        <f>IFERROR(IF(IF(C197=301,"Sales Tax",VLOOKUP(D197,IF(C197&lt;=100,'Print Here'!$W:$X,'Enter Additional Product Here'!$G:$M),IF(C197&lt;=100,2,3),FALSE))=0,"",IF(C197=301,"Sales Tax",VLOOKUP(D197,IF(C197&lt;=100,'Print Here'!$W:$X,'Enter Additional Product Here'!$G:$M),IF(C197&lt;=100,2,3),FALSE))),"")</f>
        <v/>
      </c>
      <c r="F197" s="157"/>
      <c r="G197" s="157"/>
      <c r="H197" s="157"/>
      <c r="I197" s="157"/>
      <c r="J197" s="157"/>
      <c r="K197" s="133" t="str">
        <f>IFERROR(IF(C197="","",IF(C197=301,"1",VLOOKUP(C197,IF(C197&lt;=100,'Enter Cabinet Order Here'!$E:$G,'Enter Additional Product Here'!$E:$G),IF(C197&lt;=100,3,2),FALSE))),"")</f>
        <v/>
      </c>
      <c r="L197" s="134" t="str">
        <f>IFERROR(IF(C197=301,"",VLOOKUP(D197,IF(C197&lt;=100,'Enter Cabinet Order Here'!$X:$Y,'Enter Additional Product Here'!$G:$H),IF(C197&lt;=100,2,2),FALSE)),"")</f>
        <v/>
      </c>
      <c r="M197" s="134" t="str">
        <f>IFERROR(IF(C197="","",IF(C197=301,'Print Variations'!$D$5,VLOOKUP(C197,IF(C197&lt;=100,'Enter Cabinet Order Here'!$E:$K,'Enter Additional Product Here'!$E:$H),IF(C197&lt;=100,7,4),FALSE))),"")</f>
        <v/>
      </c>
      <c r="N197" s="134" t="str">
        <f t="shared" si="9"/>
        <v/>
      </c>
      <c r="O197" s="33"/>
      <c r="W197" s="73" t="s">
        <v>408</v>
      </c>
      <c r="X197" s="73" t="s">
        <v>2520</v>
      </c>
      <c r="AC197" s="50" t="str">
        <f>IF(AC196&lt;'Print Variations'!$F$5,AC196+1,IF(AC196='Print Variations'!$F$5,IF('Print Variations'!$F$7=0,IF('Print Variations'!$D$5="$","",IF(IFERROR(MATCH(301,AC$2:AC196,0),0)&gt;0,"",301)),101),IF(AC196&gt;='Print Variations'!$F$7,IF(OR('Print Variations'!$D$5="$",'Print Variations'!$D$5=0),"",IF(IFERROR(MATCH(301,AC$2:AC196,0),0)&gt;0,"",301)),AC196+1)))</f>
        <v/>
      </c>
    </row>
    <row r="198" spans="2:29" ht="15.75">
      <c r="B198" s="33"/>
      <c r="C198" s="50" t="str">
        <f>IF(C197&lt;'Print Variations'!$F$5,C197+1,IF(C197='Print Variations'!$F$5,IF('Print Variations'!$F$7=0,IF('Print Variations'!$D$5="$","",IF(IFERROR(MATCH(301,C$13:C197,0),0)&gt;0,"",301)),101),IF(C197&gt;='Print Variations'!$F$7,IF(OR('Print Variations'!$D$5="$",'Print Variations'!$D$5=0),"",IF(IFERROR(MATCH(301,C$13:C197,0),0)&gt;0,"",301)),C197+1)))</f>
        <v/>
      </c>
      <c r="D198" s="32" t="str">
        <f>IFERROR(IF(C198="","",IF(C198=301,"Sales Tax",VLOOKUP(C198,IF(C198&lt;=100,'Enter Cabinet Order Here'!$E:$G,'Enter Additional Product Here'!$E:$G),IF(C198&lt;=100,2,3),FALSE))),"")</f>
        <v/>
      </c>
      <c r="E198" s="157" t="str">
        <f>IFERROR(IF(IF(C198=301,"Sales Tax",VLOOKUP(D198,IF(C198&lt;=100,'Print Here'!$W:$X,'Enter Additional Product Here'!$G:$M),IF(C198&lt;=100,2,3),FALSE))=0,"",IF(C198=301,"Sales Tax",VLOOKUP(D198,IF(C198&lt;=100,'Print Here'!$W:$X,'Enter Additional Product Here'!$G:$M),IF(C198&lt;=100,2,3),FALSE))),"")</f>
        <v/>
      </c>
      <c r="F198" s="157"/>
      <c r="G198" s="157"/>
      <c r="H198" s="157"/>
      <c r="I198" s="157"/>
      <c r="J198" s="157"/>
      <c r="K198" s="133" t="str">
        <f>IFERROR(IF(C198="","",IF(C198=301,"1",VLOOKUP(C198,IF(C198&lt;=100,'Enter Cabinet Order Here'!$E:$G,'Enter Additional Product Here'!$E:$G),IF(C198&lt;=100,3,2),FALSE))),"")</f>
        <v/>
      </c>
      <c r="L198" s="134" t="str">
        <f>IFERROR(IF(C198=301,"",VLOOKUP(D198,IF(C198&lt;=100,'Enter Cabinet Order Here'!$X:$Y,'Enter Additional Product Here'!$G:$H),IF(C198&lt;=100,2,2),FALSE)),"")</f>
        <v/>
      </c>
      <c r="M198" s="134" t="str">
        <f>IFERROR(IF(C198="","",IF(C198=301,'Print Variations'!$D$5,VLOOKUP(C198,IF(C198&lt;=100,'Enter Cabinet Order Here'!$E:$K,'Enter Additional Product Here'!$E:$H),IF(C198&lt;=100,7,4),FALSE))),"")</f>
        <v/>
      </c>
      <c r="N198" s="134" t="str">
        <f t="shared" si="9"/>
        <v/>
      </c>
      <c r="O198" s="33"/>
      <c r="W198" s="73" t="s">
        <v>5494</v>
      </c>
      <c r="X198" s="73" t="s">
        <v>5644</v>
      </c>
      <c r="AC198" s="50" t="str">
        <f>IF(AC197&lt;'Print Variations'!$F$5,AC197+1,IF(AC197='Print Variations'!$F$5,IF('Print Variations'!$F$7=0,IF('Print Variations'!$D$5="$","",IF(IFERROR(MATCH(301,AC$2:AC197,0),0)&gt;0,"",301)),101),IF(AC197&gt;='Print Variations'!$F$7,IF(OR('Print Variations'!$D$5="$",'Print Variations'!$D$5=0),"",IF(IFERROR(MATCH(301,AC$2:AC197,0),0)&gt;0,"",301)),AC197+1)))</f>
        <v/>
      </c>
    </row>
    <row r="199" spans="2:29" ht="15.75">
      <c r="B199" s="33"/>
      <c r="C199" s="50" t="str">
        <f>IF(C198&lt;'Print Variations'!$F$5,C198+1,IF(C198='Print Variations'!$F$5,IF('Print Variations'!$F$7=0,IF('Print Variations'!$D$5="$","",IF(IFERROR(MATCH(301,C$13:C198,0),0)&gt;0,"",301)),101),IF(C198&gt;='Print Variations'!$F$7,IF(OR('Print Variations'!$D$5="$",'Print Variations'!$D$5=0),"",IF(IFERROR(MATCH(301,C$13:C198,0),0)&gt;0,"",301)),C198+1)))</f>
        <v/>
      </c>
      <c r="D199" s="32" t="str">
        <f>IFERROR(IF(C199="","",IF(C199=301,"Sales Tax",VLOOKUP(C199,IF(C199&lt;=100,'Enter Cabinet Order Here'!$E:$G,'Enter Additional Product Here'!$E:$G),IF(C199&lt;=100,2,3),FALSE))),"")</f>
        <v/>
      </c>
      <c r="E199" s="157" t="str">
        <f>IFERROR(IF(IF(C199=301,"Sales Tax",VLOOKUP(D199,IF(C199&lt;=100,'Print Here'!$W:$X,'Enter Additional Product Here'!$G:$M),IF(C199&lt;=100,2,3),FALSE))=0,"",IF(C199=301,"Sales Tax",VLOOKUP(D199,IF(C199&lt;=100,'Print Here'!$W:$X,'Enter Additional Product Here'!$G:$M),IF(C199&lt;=100,2,3),FALSE))),"")</f>
        <v/>
      </c>
      <c r="F199" s="157"/>
      <c r="G199" s="157"/>
      <c r="H199" s="157"/>
      <c r="I199" s="157"/>
      <c r="J199" s="157"/>
      <c r="K199" s="133" t="str">
        <f>IFERROR(IF(C199="","",IF(C199=301,"1",VLOOKUP(C199,IF(C199&lt;=100,'Enter Cabinet Order Here'!$E:$G,'Enter Additional Product Here'!$E:$G),IF(C199&lt;=100,3,2),FALSE))),"")</f>
        <v/>
      </c>
      <c r="L199" s="134" t="str">
        <f>IFERROR(IF(C199=301,"",VLOOKUP(D199,IF(C199&lt;=100,'Enter Cabinet Order Here'!$X:$Y,'Enter Additional Product Here'!$G:$H),IF(C199&lt;=100,2,2),FALSE)),"")</f>
        <v/>
      </c>
      <c r="M199" s="134" t="str">
        <f>IFERROR(IF(C199="","",IF(C199=301,'Print Variations'!$D$5,VLOOKUP(C199,IF(C199&lt;=100,'Enter Cabinet Order Here'!$E:$K,'Enter Additional Product Here'!$E:$H),IF(C199&lt;=100,7,4),FALSE))),"")</f>
        <v/>
      </c>
      <c r="N199" s="134" t="str">
        <f t="shared" si="9"/>
        <v/>
      </c>
      <c r="O199" s="33"/>
      <c r="W199" s="73" t="s">
        <v>409</v>
      </c>
      <c r="X199" s="73" t="s">
        <v>4005</v>
      </c>
      <c r="AC199" s="50" t="str">
        <f>IF(AC198&lt;'Print Variations'!$F$5,AC198+1,IF(AC198='Print Variations'!$F$5,IF('Print Variations'!$F$7=0,IF('Print Variations'!$D$5="$","",IF(IFERROR(MATCH(301,AC$2:AC198,0),0)&gt;0,"",301)),101),IF(AC198&gt;='Print Variations'!$F$7,IF(OR('Print Variations'!$D$5="$",'Print Variations'!$D$5=0),"",IF(IFERROR(MATCH(301,AC$2:AC198,0),0)&gt;0,"",301)),AC198+1)))</f>
        <v/>
      </c>
    </row>
    <row r="200" spans="2:29" ht="15.75">
      <c r="B200" s="33"/>
      <c r="C200" s="50" t="str">
        <f>IF(C199&lt;'Print Variations'!$F$5,C199+1,IF(C199='Print Variations'!$F$5,IF('Print Variations'!$F$7=0,IF('Print Variations'!$D$5="$","",IF(IFERROR(MATCH(301,C$13:C199,0),0)&gt;0,"",301)),101),IF(C199&gt;='Print Variations'!$F$7,IF(OR('Print Variations'!$D$5="$",'Print Variations'!$D$5=0),"",IF(IFERROR(MATCH(301,C$13:C199,0),0)&gt;0,"",301)),C199+1)))</f>
        <v/>
      </c>
      <c r="D200" s="32" t="str">
        <f>IFERROR(IF(C200="","",IF(C200=301,"Sales Tax",VLOOKUP(C200,IF(C200&lt;=100,'Enter Cabinet Order Here'!$E:$G,'Enter Additional Product Here'!$E:$G),IF(C200&lt;=100,2,3),FALSE))),"")</f>
        <v/>
      </c>
      <c r="E200" s="157" t="str">
        <f>IFERROR(IF(IF(C200=301,"Sales Tax",VLOOKUP(D200,IF(C200&lt;=100,'Print Here'!$W:$X,'Enter Additional Product Here'!$G:$M),IF(C200&lt;=100,2,3),FALSE))=0,"",IF(C200=301,"Sales Tax",VLOOKUP(D200,IF(C200&lt;=100,'Print Here'!$W:$X,'Enter Additional Product Here'!$G:$M),IF(C200&lt;=100,2,3),FALSE))),"")</f>
        <v/>
      </c>
      <c r="F200" s="157"/>
      <c r="G200" s="157"/>
      <c r="H200" s="157"/>
      <c r="I200" s="157"/>
      <c r="J200" s="157"/>
      <c r="K200" s="133" t="str">
        <f>IFERROR(IF(C200="","",IF(C200=301,"1",VLOOKUP(C200,IF(C200&lt;=100,'Enter Cabinet Order Here'!$E:$G,'Enter Additional Product Here'!$E:$G),IF(C200&lt;=100,3,2),FALSE))),"")</f>
        <v/>
      </c>
      <c r="L200" s="134" t="str">
        <f>IFERROR(IF(C200=301,"",VLOOKUP(D200,IF(C200&lt;=100,'Enter Cabinet Order Here'!$X:$Y,'Enter Additional Product Here'!$G:$H),IF(C200&lt;=100,2,2),FALSE)),"")</f>
        <v/>
      </c>
      <c r="M200" s="134" t="str">
        <f>IFERROR(IF(C200="","",IF(C200=301,'Print Variations'!$D$5,VLOOKUP(C200,IF(C200&lt;=100,'Enter Cabinet Order Here'!$E:$K,'Enter Additional Product Here'!$E:$H),IF(C200&lt;=100,7,4),FALSE))),"")</f>
        <v/>
      </c>
      <c r="N200" s="134" t="str">
        <f t="shared" si="9"/>
        <v/>
      </c>
      <c r="O200" s="33"/>
      <c r="W200" s="73" t="s">
        <v>905</v>
      </c>
      <c r="X200" s="73" t="s">
        <v>3215</v>
      </c>
      <c r="AC200" s="50" t="str">
        <f>IF(AC199&lt;'Print Variations'!$F$5,AC199+1,IF(AC199='Print Variations'!$F$5,IF('Print Variations'!$F$7=0,IF('Print Variations'!$D$5="$","",IF(IFERROR(MATCH(301,AC$2:AC199,0),0)&gt;0,"",301)),101),IF(AC199&gt;='Print Variations'!$F$7,IF(OR('Print Variations'!$D$5="$",'Print Variations'!$D$5=0),"",IF(IFERROR(MATCH(301,AC$2:AC199,0),0)&gt;0,"",301)),AC199+1)))</f>
        <v/>
      </c>
    </row>
    <row r="201" spans="2:29" ht="15.75">
      <c r="B201" s="33"/>
      <c r="C201" s="50" t="str">
        <f>IF(C200&lt;'Print Variations'!$F$5,C200+1,IF(C200='Print Variations'!$F$5,IF('Print Variations'!$F$7=0,IF('Print Variations'!$D$5="$","",IF(IFERROR(MATCH(301,C$13:C200,0),0)&gt;0,"",301)),101),IF(C200&gt;='Print Variations'!$F$7,IF(OR('Print Variations'!$D$5="$",'Print Variations'!$D$5=0),"",IF(IFERROR(MATCH(301,C$13:C200,0),0)&gt;0,"",301)),C200+1)))</f>
        <v/>
      </c>
      <c r="D201" s="32" t="str">
        <f>IFERROR(IF(C201="","",IF(C201=301,"Sales Tax",VLOOKUP(C201,IF(C201&lt;=100,'Enter Cabinet Order Here'!$E:$G,'Enter Additional Product Here'!$E:$G),IF(C201&lt;=100,2,3),FALSE))),"")</f>
        <v/>
      </c>
      <c r="E201" s="157" t="str">
        <f>IFERROR(IF(IF(C201=301,"Sales Tax",VLOOKUP(D201,IF(C201&lt;=100,'Print Here'!$W:$X,'Enter Additional Product Here'!$G:$M),IF(C201&lt;=100,2,3),FALSE))=0,"",IF(C201=301,"Sales Tax",VLOOKUP(D201,IF(C201&lt;=100,'Print Here'!$W:$X,'Enter Additional Product Here'!$G:$M),IF(C201&lt;=100,2,3),FALSE))),"")</f>
        <v/>
      </c>
      <c r="F201" s="157"/>
      <c r="G201" s="157"/>
      <c r="H201" s="157"/>
      <c r="I201" s="157"/>
      <c r="J201" s="157"/>
      <c r="K201" s="133" t="str">
        <f>IFERROR(IF(C201="","",IF(C201=301,"1",VLOOKUP(C201,IF(C201&lt;=100,'Enter Cabinet Order Here'!$E:$G,'Enter Additional Product Here'!$E:$G),IF(C201&lt;=100,3,2),FALSE))),"")</f>
        <v/>
      </c>
      <c r="L201" s="134" t="str">
        <f>IFERROR(IF(C201=301,"",VLOOKUP(D201,IF(C201&lt;=100,'Enter Cabinet Order Here'!$X:$Y,'Enter Additional Product Here'!$G:$H),IF(C201&lt;=100,2,2),FALSE)),"")</f>
        <v/>
      </c>
      <c r="M201" s="134" t="str">
        <f>IFERROR(IF(C201="","",IF(C201=301,'Print Variations'!$D$5,VLOOKUP(C201,IF(C201&lt;=100,'Enter Cabinet Order Here'!$E:$K,'Enter Additional Product Here'!$E:$H),IF(C201&lt;=100,7,4),FALSE))),"")</f>
        <v/>
      </c>
      <c r="N201" s="134" t="str">
        <f t="shared" si="9"/>
        <v/>
      </c>
      <c r="O201" s="33"/>
      <c r="W201" s="73" t="s">
        <v>906</v>
      </c>
      <c r="X201" s="73" t="s">
        <v>2675</v>
      </c>
      <c r="AC201" s="50" t="str">
        <f>IF(AC200&lt;'Print Variations'!$F$5,AC200+1,IF(AC200='Print Variations'!$F$5,IF('Print Variations'!$F$7=0,IF('Print Variations'!$D$5="$","",IF(IFERROR(MATCH(301,AC$2:AC200,0),0)&gt;0,"",301)),101),IF(AC200&gt;='Print Variations'!$F$7,IF(OR('Print Variations'!$D$5="$",'Print Variations'!$D$5=0),"",IF(IFERROR(MATCH(301,AC$2:AC200,0),0)&gt;0,"",301)),AC200+1)))</f>
        <v/>
      </c>
    </row>
    <row r="202" spans="2:29" ht="15.75">
      <c r="B202" s="33"/>
      <c r="C202" s="50" t="str">
        <f>IF(C201&lt;'Print Variations'!$F$5,C201+1,IF(C201='Print Variations'!$F$5,IF('Print Variations'!$F$7=0,IF('Print Variations'!$D$5="$","",IF(IFERROR(MATCH(301,C$13:C201,0),0)&gt;0,"",301)),101),IF(C201&gt;='Print Variations'!$F$7,IF(OR('Print Variations'!$D$5="$",'Print Variations'!$D$5=0),"",IF(IFERROR(MATCH(301,C$13:C201,0),0)&gt;0,"",301)),C201+1)))</f>
        <v/>
      </c>
      <c r="D202" s="32" t="str">
        <f>IFERROR(IF(C202="","",IF(C202=301,"Sales Tax",VLOOKUP(C202,IF(C202&lt;=100,'Enter Cabinet Order Here'!$E:$G,'Enter Additional Product Here'!$E:$G),IF(C202&lt;=100,2,3),FALSE))),"")</f>
        <v/>
      </c>
      <c r="E202" s="157" t="str">
        <f>IFERROR(IF(IF(C202=301,"Sales Tax",VLOOKUP(D202,IF(C202&lt;=100,'Print Here'!$W:$X,'Enter Additional Product Here'!$G:$M),IF(C202&lt;=100,2,3),FALSE))=0,"",IF(C202=301,"Sales Tax",VLOOKUP(D202,IF(C202&lt;=100,'Print Here'!$W:$X,'Enter Additional Product Here'!$G:$M),IF(C202&lt;=100,2,3),FALSE))),"")</f>
        <v/>
      </c>
      <c r="F202" s="157"/>
      <c r="G202" s="157"/>
      <c r="H202" s="157"/>
      <c r="I202" s="157"/>
      <c r="J202" s="157"/>
      <c r="K202" s="133" t="str">
        <f>IFERROR(IF(C202="","",IF(C202=301,"1",VLOOKUP(C202,IF(C202&lt;=100,'Enter Cabinet Order Here'!$E:$G,'Enter Additional Product Here'!$E:$G),IF(C202&lt;=100,3,2),FALSE))),"")</f>
        <v/>
      </c>
      <c r="L202" s="134" t="str">
        <f>IFERROR(IF(C202=301,"",VLOOKUP(D202,IF(C202&lt;=100,'Enter Cabinet Order Here'!$X:$Y,'Enter Additional Product Here'!$G:$H),IF(C202&lt;=100,2,2),FALSE)),"")</f>
        <v/>
      </c>
      <c r="M202" s="134" t="str">
        <f>IFERROR(IF(C202="","",IF(C202=301,'Print Variations'!$D$5,VLOOKUP(C202,IF(C202&lt;=100,'Enter Cabinet Order Here'!$E:$K,'Enter Additional Product Here'!$E:$H),IF(C202&lt;=100,7,4),FALSE))),"")</f>
        <v/>
      </c>
      <c r="N202" s="134" t="str">
        <f t="shared" si="9"/>
        <v/>
      </c>
      <c r="O202" s="33"/>
      <c r="W202" s="73" t="s">
        <v>4628</v>
      </c>
      <c r="X202" s="73" t="s">
        <v>4965</v>
      </c>
      <c r="AC202" s="50" t="str">
        <f>IF(AC201&lt;'Print Variations'!$F$5,AC201+1,IF(AC201='Print Variations'!$F$5,IF('Print Variations'!$F$7=0,IF('Print Variations'!$D$5="$","",IF(IFERROR(MATCH(301,AC$2:AC201,0),0)&gt;0,"",301)),101),IF(AC201&gt;='Print Variations'!$F$7,IF(OR('Print Variations'!$D$5="$",'Print Variations'!$D$5=0),"",IF(IFERROR(MATCH(301,AC$2:AC201,0),0)&gt;0,"",301)),AC201+1)))</f>
        <v/>
      </c>
    </row>
    <row r="203" spans="2:29" ht="15.75">
      <c r="B203" s="33"/>
      <c r="C203" s="50" t="str">
        <f>IF(C202&lt;'Print Variations'!$F$5,C202+1,IF(C202='Print Variations'!$F$5,IF('Print Variations'!$F$7=0,IF('Print Variations'!$D$5="$","",IF(IFERROR(MATCH(301,C$13:C202,0),0)&gt;0,"",301)),101),IF(C202&gt;='Print Variations'!$F$7,IF(OR('Print Variations'!$D$5="$",'Print Variations'!$D$5=0),"",IF(IFERROR(MATCH(301,C$13:C202,0),0)&gt;0,"",301)),C202+1)))</f>
        <v/>
      </c>
      <c r="D203" s="32" t="str">
        <f>IFERROR(IF(C203="","",IF(C203=301,"Sales Tax",VLOOKUP(C203,IF(C203&lt;=100,'Enter Cabinet Order Here'!$E:$G,'Enter Additional Product Here'!$E:$G),IF(C203&lt;=100,2,3),FALSE))),"")</f>
        <v/>
      </c>
      <c r="E203" s="157" t="str">
        <f>IFERROR(IF(IF(C203=301,"Sales Tax",VLOOKUP(D203,IF(C203&lt;=100,'Print Here'!$W:$X,'Enter Additional Product Here'!$G:$M),IF(C203&lt;=100,2,3),FALSE))=0,"",IF(C203=301,"Sales Tax",VLOOKUP(D203,IF(C203&lt;=100,'Print Here'!$W:$X,'Enter Additional Product Here'!$G:$M),IF(C203&lt;=100,2,3),FALSE))),"")</f>
        <v/>
      </c>
      <c r="F203" s="157"/>
      <c r="G203" s="157"/>
      <c r="H203" s="157"/>
      <c r="I203" s="157"/>
      <c r="J203" s="157"/>
      <c r="K203" s="133" t="str">
        <f>IFERROR(IF(C203="","",IF(C203=301,"1",VLOOKUP(C203,IF(C203&lt;=100,'Enter Cabinet Order Here'!$E:$G,'Enter Additional Product Here'!$E:$G),IF(C203&lt;=100,3,2),FALSE))),"")</f>
        <v/>
      </c>
      <c r="L203" s="134" t="str">
        <f>IFERROR(IF(C203=301,"",VLOOKUP(D203,IF(C203&lt;=100,'Enter Cabinet Order Here'!$X:$Y,'Enter Additional Product Here'!$G:$H),IF(C203&lt;=100,2,2),FALSE)),"")</f>
        <v/>
      </c>
      <c r="M203" s="134" t="str">
        <f>IFERROR(IF(C203="","",IF(C203=301,'Print Variations'!$D$5,VLOOKUP(C203,IF(C203&lt;=100,'Enter Cabinet Order Here'!$E:$K,'Enter Additional Product Here'!$E:$H),IF(C203&lt;=100,7,4),FALSE))),"")</f>
        <v/>
      </c>
      <c r="N203" s="134" t="str">
        <f t="shared" si="9"/>
        <v/>
      </c>
      <c r="O203" s="33"/>
      <c r="W203" s="73" t="s">
        <v>908</v>
      </c>
      <c r="X203" s="73" t="s">
        <v>4160</v>
      </c>
    </row>
    <row r="204" spans="2:29" ht="15.75">
      <c r="B204" s="33"/>
      <c r="C204" s="50" t="str">
        <f>IF(C203&lt;'Print Variations'!$F$5,C203+1,IF(C203='Print Variations'!$F$5,IF('Print Variations'!$F$7=0,IF('Print Variations'!$D$5="$","",IF(IFERROR(MATCH(301,C$13:C203,0),0)&gt;0,"",301)),101),IF(C203&gt;='Print Variations'!$F$7,IF(OR('Print Variations'!$D$5="$",'Print Variations'!$D$5=0),"",IF(IFERROR(MATCH(301,C$13:C203,0),0)&gt;0,"",301)),C203+1)))</f>
        <v/>
      </c>
      <c r="D204" s="32" t="str">
        <f>IFERROR(IF(C204="","",IF(C204=301,"Sales Tax",VLOOKUP(C204,IF(C204&lt;=100,'Enter Cabinet Order Here'!$E:$G,'Enter Additional Product Here'!$E:$G),IF(C204&lt;=100,2,3),FALSE))),"")</f>
        <v/>
      </c>
      <c r="E204" s="157" t="str">
        <f>IFERROR(IF(IF(C204=301,"Sales Tax",VLOOKUP(D204,IF(C204&lt;=100,'Print Here'!$W:$X,'Enter Additional Product Here'!$G:$M),IF(C204&lt;=100,2,3),FALSE))=0,"",IF(C204=301,"Sales Tax",VLOOKUP(D204,IF(C204&lt;=100,'Print Here'!$W:$X,'Enter Additional Product Here'!$G:$M),IF(C204&lt;=100,2,3),FALSE))),"")</f>
        <v/>
      </c>
      <c r="F204" s="157"/>
      <c r="G204" s="157"/>
      <c r="H204" s="157"/>
      <c r="I204" s="157"/>
      <c r="J204" s="157"/>
      <c r="K204" s="133" t="str">
        <f>IFERROR(IF(C204="","",IF(C204=301,"1",VLOOKUP(C204,IF(C204&lt;=100,'Enter Cabinet Order Here'!$E:$G,'Enter Additional Product Here'!$E:$G),IF(C204&lt;=100,3,2),FALSE))),"")</f>
        <v/>
      </c>
      <c r="L204" s="134" t="str">
        <f>IFERROR(IF(C204=301,"",VLOOKUP(D204,IF(C204&lt;=100,'Enter Cabinet Order Here'!$X:$Y,'Enter Additional Product Here'!$G:$H),IF(C204&lt;=100,2,2),FALSE)),"")</f>
        <v/>
      </c>
      <c r="M204" s="134" t="str">
        <f>IFERROR(IF(C204="","",IF(C204=301,'Print Variations'!$D$5,VLOOKUP(C204,IF(C204&lt;=100,'Enter Cabinet Order Here'!$E:$K,'Enter Additional Product Here'!$E:$H),IF(C204&lt;=100,7,4),FALSE))),"")</f>
        <v/>
      </c>
      <c r="N204" s="134" t="str">
        <f t="shared" si="9"/>
        <v/>
      </c>
      <c r="O204" s="33"/>
      <c r="W204" s="73" t="s">
        <v>909</v>
      </c>
      <c r="X204" s="73" t="s">
        <v>3216</v>
      </c>
    </row>
    <row r="205" spans="2:29" ht="15.75">
      <c r="B205" s="33"/>
      <c r="C205" s="50" t="str">
        <f>IF(C204&lt;'Print Variations'!$F$5,C204+1,IF(C204='Print Variations'!$F$5,IF('Print Variations'!$F$7=0,IF('Print Variations'!$D$5="$","",IF(IFERROR(MATCH(301,C$13:C204,0),0)&gt;0,"",301)),101),IF(C204&gt;='Print Variations'!$F$7,IF(OR('Print Variations'!$D$5="$",'Print Variations'!$D$5=0),"",IF(IFERROR(MATCH(301,C$13:C204,0),0)&gt;0,"",301)),C204+1)))</f>
        <v/>
      </c>
      <c r="D205" s="32" t="str">
        <f>IFERROR(IF(C205="","",IF(C205=301,"Sales Tax",VLOOKUP(C205,IF(C205&lt;=100,'Enter Cabinet Order Here'!$E:$G,'Enter Additional Product Here'!$E:$G),IF(C205&lt;=100,2,3),FALSE))),"")</f>
        <v/>
      </c>
      <c r="E205" s="157" t="str">
        <f>IFERROR(IF(IF(C205=301,"Sales Tax",VLOOKUP(D205,IF(C205&lt;=100,'Print Here'!$W:$X,'Enter Additional Product Here'!$G:$M),IF(C205&lt;=100,2,3),FALSE))=0,"",IF(C205=301,"Sales Tax",VLOOKUP(D205,IF(C205&lt;=100,'Print Here'!$W:$X,'Enter Additional Product Here'!$G:$M),IF(C205&lt;=100,2,3),FALSE))),"")</f>
        <v/>
      </c>
      <c r="F205" s="157"/>
      <c r="G205" s="157"/>
      <c r="H205" s="157"/>
      <c r="I205" s="157"/>
      <c r="J205" s="157"/>
      <c r="K205" s="133" t="str">
        <f>IFERROR(IF(C205="","",IF(C205=301,"1",VLOOKUP(C205,IF(C205&lt;=100,'Enter Cabinet Order Here'!$E:$G,'Enter Additional Product Here'!$E:$G),IF(C205&lt;=100,3,2),FALSE))),"")</f>
        <v/>
      </c>
      <c r="L205" s="134" t="str">
        <f>IFERROR(IF(C205=301,"",VLOOKUP(D205,IF(C205&lt;=100,'Enter Cabinet Order Here'!$X:$Y,'Enter Additional Product Here'!$G:$H),IF(C205&lt;=100,2,2),FALSE)),"")</f>
        <v/>
      </c>
      <c r="M205" s="134" t="str">
        <f>IFERROR(IF(C205="","",IF(C205=301,'Print Variations'!$D$5,VLOOKUP(C205,IF(C205&lt;=100,'Enter Cabinet Order Here'!$E:$K,'Enter Additional Product Here'!$E:$H),IF(C205&lt;=100,7,4),FALSE))),"")</f>
        <v/>
      </c>
      <c r="N205" s="134" t="str">
        <f t="shared" si="9"/>
        <v/>
      </c>
      <c r="O205" s="33"/>
      <c r="W205" s="73" t="s">
        <v>910</v>
      </c>
      <c r="X205" s="73" t="s">
        <v>2676</v>
      </c>
    </row>
    <row r="206" spans="2:29" ht="15.75">
      <c r="B206" s="33"/>
      <c r="C206" s="50" t="str">
        <f>IF(C205&lt;'Print Variations'!$F$5,C205+1,IF(C205='Print Variations'!$F$5,IF('Print Variations'!$F$7=0,IF('Print Variations'!$D$5="$","",IF(IFERROR(MATCH(301,C$13:C205,0),0)&gt;0,"",301)),101),IF(C205&gt;='Print Variations'!$F$7,IF(OR('Print Variations'!$D$5="$",'Print Variations'!$D$5=0),"",IF(IFERROR(MATCH(301,C$13:C205,0),0)&gt;0,"",301)),C205+1)))</f>
        <v/>
      </c>
      <c r="D206" s="32" t="str">
        <f>IFERROR(IF(C206="","",IF(C206=301,"Sales Tax",VLOOKUP(C206,IF(C206&lt;=100,'Enter Cabinet Order Here'!$E:$G,'Enter Additional Product Here'!$E:$G),IF(C206&lt;=100,2,3),FALSE))),"")</f>
        <v/>
      </c>
      <c r="E206" s="157" t="str">
        <f>IFERROR(IF(IF(C206=301,"Sales Tax",VLOOKUP(D206,IF(C206&lt;=100,'Print Here'!$W:$X,'Enter Additional Product Here'!$G:$M),IF(C206&lt;=100,2,3),FALSE))=0,"",IF(C206=301,"Sales Tax",VLOOKUP(D206,IF(C206&lt;=100,'Print Here'!$W:$X,'Enter Additional Product Here'!$G:$M),IF(C206&lt;=100,2,3),FALSE))),"")</f>
        <v/>
      </c>
      <c r="F206" s="157"/>
      <c r="G206" s="157"/>
      <c r="H206" s="157"/>
      <c r="I206" s="157"/>
      <c r="J206" s="157"/>
      <c r="K206" s="133" t="str">
        <f>IFERROR(IF(C206="","",IF(C206=301,"1",VLOOKUP(C206,IF(C206&lt;=100,'Enter Cabinet Order Here'!$E:$G,'Enter Additional Product Here'!$E:$G),IF(C206&lt;=100,3,2),FALSE))),"")</f>
        <v/>
      </c>
      <c r="L206" s="134" t="str">
        <f>IFERROR(IF(C206=301,"",VLOOKUP(D206,IF(C206&lt;=100,'Enter Cabinet Order Here'!$X:$Y,'Enter Additional Product Here'!$G:$H),IF(C206&lt;=100,2,2),FALSE)),"")</f>
        <v/>
      </c>
      <c r="M206" s="134" t="str">
        <f>IFERROR(IF(C206="","",IF(C206=301,'Print Variations'!$D$5,VLOOKUP(C206,IF(C206&lt;=100,'Enter Cabinet Order Here'!$E:$K,'Enter Additional Product Here'!$E:$H),IF(C206&lt;=100,7,4),FALSE))),"")</f>
        <v/>
      </c>
      <c r="N206" s="134" t="str">
        <f t="shared" si="9"/>
        <v/>
      </c>
      <c r="O206" s="33"/>
      <c r="W206" s="73" t="s">
        <v>5735</v>
      </c>
      <c r="X206" s="73" t="s">
        <v>5979</v>
      </c>
    </row>
    <row r="207" spans="2:29" ht="15.75">
      <c r="B207" s="33"/>
      <c r="C207" s="50" t="str">
        <f>IF(C206&lt;'Print Variations'!$F$5,C206+1,IF(C206='Print Variations'!$F$5,IF('Print Variations'!$F$7=0,IF('Print Variations'!$D$5="$","",IF(IFERROR(MATCH(301,C$13:C206,0),0)&gt;0,"",301)),101),IF(C206&gt;='Print Variations'!$F$7,IF(OR('Print Variations'!$D$5="$",'Print Variations'!$D$5=0),"",IF(IFERROR(MATCH(301,C$13:C206,0),0)&gt;0,"",301)),C206+1)))</f>
        <v/>
      </c>
      <c r="D207" s="32" t="str">
        <f>IFERROR(IF(C207="","",IF(C207=301,"Sales Tax",VLOOKUP(C207,IF(C207&lt;=100,'Enter Cabinet Order Here'!$E:$G,'Enter Additional Product Here'!$E:$G),IF(C207&lt;=100,2,3),FALSE))),"")</f>
        <v/>
      </c>
      <c r="E207" s="157" t="str">
        <f>IFERROR(IF(IF(C207=301,"Sales Tax",VLOOKUP(D207,IF(C207&lt;=100,'Print Here'!$W:$X,'Enter Additional Product Here'!$G:$M),IF(C207&lt;=100,2,3),FALSE))=0,"",IF(C207=301,"Sales Tax",VLOOKUP(D207,IF(C207&lt;=100,'Print Here'!$W:$X,'Enter Additional Product Here'!$G:$M),IF(C207&lt;=100,2,3),FALSE))),"")</f>
        <v/>
      </c>
      <c r="F207" s="157"/>
      <c r="G207" s="157"/>
      <c r="H207" s="157"/>
      <c r="I207" s="157"/>
      <c r="J207" s="157"/>
      <c r="K207" s="133" t="str">
        <f>IFERROR(IF(C207="","",IF(C207=301,"1",VLOOKUP(C207,IF(C207&lt;=100,'Enter Cabinet Order Here'!$E:$G,'Enter Additional Product Here'!$E:$G),IF(C207&lt;=100,3,2),FALSE))),"")</f>
        <v/>
      </c>
      <c r="L207" s="134" t="str">
        <f>IFERROR(IF(C207=301,"",VLOOKUP(D207,IF(C207&lt;=100,'Enter Cabinet Order Here'!$X:$Y,'Enter Additional Product Here'!$G:$H),IF(C207&lt;=100,2,2),FALSE)),"")</f>
        <v/>
      </c>
      <c r="M207" s="134" t="str">
        <f>IFERROR(IF(C207="","",IF(C207=301,'Print Variations'!$D$5,VLOOKUP(C207,IF(C207&lt;=100,'Enter Cabinet Order Here'!$E:$K,'Enter Additional Product Here'!$E:$H),IF(C207&lt;=100,7,4),FALSE))),"")</f>
        <v/>
      </c>
      <c r="N207" s="134" t="str">
        <f t="shared" si="9"/>
        <v/>
      </c>
      <c r="O207" s="33"/>
      <c r="W207" s="73" t="s">
        <v>4629</v>
      </c>
      <c r="X207" s="73" t="s">
        <v>4966</v>
      </c>
    </row>
    <row r="208" spans="2:29" ht="15.75">
      <c r="B208" s="33"/>
      <c r="C208" s="50" t="str">
        <f>IF(C207&lt;'Print Variations'!$F$5,C207+1,IF(C207='Print Variations'!$F$5,IF('Print Variations'!$F$7=0,IF('Print Variations'!$D$5="$","",IF(IFERROR(MATCH(301,C$13:C207,0),0)&gt;0,"",301)),101),IF(C207&gt;='Print Variations'!$F$7,IF(OR('Print Variations'!$D$5="$",'Print Variations'!$D$5=0),"",IF(IFERROR(MATCH(301,C$13:C207,0),0)&gt;0,"",301)),C207+1)))</f>
        <v/>
      </c>
      <c r="D208" s="32" t="str">
        <f>IFERROR(IF(C208="","",IF(C208=301,"Sales Tax",VLOOKUP(C208,IF(C208&lt;=100,'Enter Cabinet Order Here'!$E:$G,'Enter Additional Product Here'!$E:$G),IF(C208&lt;=100,2,3),FALSE))),"")</f>
        <v/>
      </c>
      <c r="E208" s="157" t="str">
        <f>IFERROR(IF(IF(C208=301,"Sales Tax",VLOOKUP(D208,IF(C208&lt;=100,'Print Here'!$W:$X,'Enter Additional Product Here'!$G:$M),IF(C208&lt;=100,2,3),FALSE))=0,"",IF(C208=301,"Sales Tax",VLOOKUP(D208,IF(C208&lt;=100,'Print Here'!$W:$X,'Enter Additional Product Here'!$G:$M),IF(C208&lt;=100,2,3),FALSE))),"")</f>
        <v/>
      </c>
      <c r="F208" s="157"/>
      <c r="G208" s="157"/>
      <c r="H208" s="157"/>
      <c r="I208" s="157"/>
      <c r="J208" s="157"/>
      <c r="K208" s="133" t="str">
        <f>IFERROR(IF(C208="","",IF(C208=301,"1",VLOOKUP(C208,IF(C208&lt;=100,'Enter Cabinet Order Here'!$E:$G,'Enter Additional Product Here'!$E:$G),IF(C208&lt;=100,3,2),FALSE))),"")</f>
        <v/>
      </c>
      <c r="L208" s="134" t="str">
        <f>IFERROR(IF(C208=301,"",VLOOKUP(D208,IF(C208&lt;=100,'Enter Cabinet Order Here'!$X:$Y,'Enter Additional Product Here'!$G:$H),IF(C208&lt;=100,2,2),FALSE)),"")</f>
        <v/>
      </c>
      <c r="M208" s="134" t="str">
        <f>IFERROR(IF(C208="","",IF(C208=301,'Print Variations'!$D$5,VLOOKUP(C208,IF(C208&lt;=100,'Enter Cabinet Order Here'!$E:$K,'Enter Additional Product Here'!$E:$H),IF(C208&lt;=100,7,4),FALSE))),"")</f>
        <v/>
      </c>
      <c r="N208" s="134" t="str">
        <f t="shared" si="9"/>
        <v/>
      </c>
      <c r="O208" s="33"/>
      <c r="W208" s="73" t="s">
        <v>7493</v>
      </c>
      <c r="X208" s="73" t="s">
        <v>7937</v>
      </c>
    </row>
    <row r="209" spans="2:24" ht="15.75">
      <c r="B209" s="33"/>
      <c r="C209" s="50" t="str">
        <f>IF(C208&lt;'Print Variations'!$F$5,C208+1,IF(C208='Print Variations'!$F$5,IF('Print Variations'!$F$7=0,IF('Print Variations'!$D$5="$","",IF(IFERROR(MATCH(301,C$13:C208,0),0)&gt;0,"",301)),101),IF(C208&gt;='Print Variations'!$F$7,IF(OR('Print Variations'!$D$5="$",'Print Variations'!$D$5=0),"",IF(IFERROR(MATCH(301,C$13:C208,0),0)&gt;0,"",301)),C208+1)))</f>
        <v/>
      </c>
      <c r="D209" s="32" t="str">
        <f>IFERROR(IF(C209="","",IF(C209=301,"Sales Tax",VLOOKUP(C209,IF(C209&lt;=100,'Enter Cabinet Order Here'!$E:$G,'Enter Additional Product Here'!$E:$G),IF(C209&lt;=100,2,3),FALSE))),"")</f>
        <v/>
      </c>
      <c r="E209" s="157" t="str">
        <f>IFERROR(IF(IF(C209=301,"Sales Tax",VLOOKUP(D209,IF(C209&lt;=100,'Print Here'!$W:$X,'Enter Additional Product Here'!$G:$M),IF(C209&lt;=100,2,3),FALSE))=0,"",IF(C209=301,"Sales Tax",VLOOKUP(D209,IF(C209&lt;=100,'Print Here'!$W:$X,'Enter Additional Product Here'!$G:$M),IF(C209&lt;=100,2,3),FALSE))),"")</f>
        <v/>
      </c>
      <c r="F209" s="157"/>
      <c r="G209" s="157"/>
      <c r="H209" s="157"/>
      <c r="I209" s="157"/>
      <c r="J209" s="157"/>
      <c r="K209" s="133" t="str">
        <f>IFERROR(IF(C209="","",IF(C209=301,"1",VLOOKUP(C209,IF(C209&lt;=100,'Enter Cabinet Order Here'!$E:$G,'Enter Additional Product Here'!$E:$G),IF(C209&lt;=100,3,2),FALSE))),"")</f>
        <v/>
      </c>
      <c r="L209" s="134" t="str">
        <f>IFERROR(IF(C209=301,"",VLOOKUP(D209,IF(C209&lt;=100,'Enter Cabinet Order Here'!$X:$Y,'Enter Additional Product Here'!$G:$H),IF(C209&lt;=100,2,2),FALSE)),"")</f>
        <v/>
      </c>
      <c r="M209" s="134" t="str">
        <f>IFERROR(IF(C209="","",IF(C209=301,'Print Variations'!$D$5,VLOOKUP(C209,IF(C209&lt;=100,'Enter Cabinet Order Here'!$E:$K,'Enter Additional Product Here'!$E:$H),IF(C209&lt;=100,7,4),FALSE))),"")</f>
        <v/>
      </c>
      <c r="N209" s="134" t="str">
        <f t="shared" si="9"/>
        <v/>
      </c>
      <c r="O209" s="33"/>
      <c r="W209" s="73" t="s">
        <v>6190</v>
      </c>
      <c r="X209" s="73" t="s">
        <v>6337</v>
      </c>
    </row>
    <row r="210" spans="2:24" ht="15.75">
      <c r="B210" s="33"/>
      <c r="C210" s="50" t="str">
        <f>IF(C209&lt;'Print Variations'!$F$5,C209+1,IF(C209='Print Variations'!$F$5,IF('Print Variations'!$F$7=0,IF('Print Variations'!$D$5="$","",IF(IFERROR(MATCH(301,C$13:C209,0),0)&gt;0,"",301)),101),IF(C209&gt;='Print Variations'!$F$7,IF(OR('Print Variations'!$D$5="$",'Print Variations'!$D$5=0),"",IF(IFERROR(MATCH(301,C$13:C209,0),0)&gt;0,"",301)),C209+1)))</f>
        <v/>
      </c>
      <c r="D210" s="32" t="str">
        <f>IFERROR(IF(C210="","",IF(C210=301,"Sales Tax",VLOOKUP(C210,IF(C210&lt;=100,'Enter Cabinet Order Here'!$E:$G,'Enter Additional Product Here'!$E:$G),IF(C210&lt;=100,2,3),FALSE))),"")</f>
        <v/>
      </c>
      <c r="E210" s="157" t="str">
        <f>IFERROR(IF(IF(C210=301,"Sales Tax",VLOOKUP(D210,IF(C210&lt;=100,'Print Here'!$W:$X,'Enter Additional Product Here'!$G:$M),IF(C210&lt;=100,2,3),FALSE))=0,"",IF(C210=301,"Sales Tax",VLOOKUP(D210,IF(C210&lt;=100,'Print Here'!$W:$X,'Enter Additional Product Here'!$G:$M),IF(C210&lt;=100,2,3),FALSE))),"")</f>
        <v/>
      </c>
      <c r="F210" s="157"/>
      <c r="G210" s="157"/>
      <c r="H210" s="157"/>
      <c r="I210" s="157"/>
      <c r="J210" s="157"/>
      <c r="K210" s="133" t="str">
        <f>IFERROR(IF(C210="","",IF(C210=301,"1",VLOOKUP(C210,IF(C210&lt;=100,'Enter Cabinet Order Here'!$E:$G,'Enter Additional Product Here'!$E:$G),IF(C210&lt;=100,3,2),FALSE))),"")</f>
        <v/>
      </c>
      <c r="L210" s="134" t="str">
        <f>IFERROR(IF(C210=301,"",VLOOKUP(D210,IF(C210&lt;=100,'Enter Cabinet Order Here'!$X:$Y,'Enter Additional Product Here'!$G:$H),IF(C210&lt;=100,2,2),FALSE)),"")</f>
        <v/>
      </c>
      <c r="M210" s="134" t="str">
        <f>IFERROR(IF(C210="","",IF(C210=301,'Print Variations'!$D$5,VLOOKUP(C210,IF(C210&lt;=100,'Enter Cabinet Order Here'!$E:$K,'Enter Additional Product Here'!$E:$H),IF(C210&lt;=100,7,4),FALSE))),"")</f>
        <v/>
      </c>
      <c r="N210" s="134" t="str">
        <f t="shared" si="9"/>
        <v/>
      </c>
      <c r="O210" s="33"/>
      <c r="W210" s="73" t="s">
        <v>912</v>
      </c>
      <c r="X210" s="73" t="s">
        <v>4161</v>
      </c>
    </row>
    <row r="211" spans="2:24" ht="15.75">
      <c r="B211" s="33"/>
      <c r="C211" s="50" t="str">
        <f>IF(C210&lt;'Print Variations'!$F$5,C210+1,IF(C210='Print Variations'!$F$5,IF('Print Variations'!$F$7=0,IF('Print Variations'!$D$5="$","",IF(IFERROR(MATCH(301,C$13:C210,0),0)&gt;0,"",301)),101),IF(C210&gt;='Print Variations'!$F$7,IF(OR('Print Variations'!$D$5="$",'Print Variations'!$D$5=0),"",IF(IFERROR(MATCH(301,C$13:C210,0),0)&gt;0,"",301)),C210+1)))</f>
        <v/>
      </c>
      <c r="D211" s="32" t="str">
        <f>IFERROR(IF(C211="","",IF(C211=301,"Sales Tax",VLOOKUP(C211,IF(C211&lt;=100,'Enter Cabinet Order Here'!$E:$G,'Enter Additional Product Here'!$E:$G),IF(C211&lt;=100,2,3),FALSE))),"")</f>
        <v/>
      </c>
      <c r="E211" s="157" t="str">
        <f>IFERROR(IF(IF(C211=301,"Sales Tax",VLOOKUP(D211,IF(C211&lt;=100,'Print Here'!$W:$X,'Enter Additional Product Here'!$G:$M),IF(C211&lt;=100,2,3),FALSE))=0,"",IF(C211=301,"Sales Tax",VLOOKUP(D211,IF(C211&lt;=100,'Print Here'!$W:$X,'Enter Additional Product Here'!$G:$M),IF(C211&lt;=100,2,3),FALSE))),"")</f>
        <v/>
      </c>
      <c r="F211" s="157"/>
      <c r="G211" s="157"/>
      <c r="H211" s="157"/>
      <c r="I211" s="157"/>
      <c r="J211" s="157"/>
      <c r="K211" s="133" t="str">
        <f>IFERROR(IF(C211="","",IF(C211=301,"1",VLOOKUP(C211,IF(C211&lt;=100,'Enter Cabinet Order Here'!$E:$G,'Enter Additional Product Here'!$E:$G),IF(C211&lt;=100,3,2),FALSE))),"")</f>
        <v/>
      </c>
      <c r="L211" s="134" t="str">
        <f>IFERROR(IF(C211=301,"",VLOOKUP(D211,IF(C211&lt;=100,'Enter Cabinet Order Here'!$X:$Y,'Enter Additional Product Here'!$G:$H),IF(C211&lt;=100,2,2),FALSE)),"")</f>
        <v/>
      </c>
      <c r="M211" s="134" t="str">
        <f>IFERROR(IF(C211="","",IF(C211=301,'Print Variations'!$D$5,VLOOKUP(C211,IF(C211&lt;=100,'Enter Cabinet Order Here'!$E:$K,'Enter Additional Product Here'!$E:$H),IF(C211&lt;=100,7,4),FALSE))),"")</f>
        <v/>
      </c>
      <c r="N211" s="134" t="str">
        <f t="shared" si="9"/>
        <v/>
      </c>
      <c r="O211" s="33"/>
      <c r="W211" s="73" t="s">
        <v>410</v>
      </c>
      <c r="X211" s="73" t="s">
        <v>3063</v>
      </c>
    </row>
    <row r="212" spans="2:24" ht="15.75">
      <c r="B212" s="33"/>
      <c r="C212" s="50" t="str">
        <f>IF(C211&lt;'Print Variations'!$F$5,C211+1,IF(C211='Print Variations'!$F$5,IF('Print Variations'!$F$7=0,IF('Print Variations'!$D$5="$","",IF(IFERROR(MATCH(301,C$13:C211,0),0)&gt;0,"",301)),101),IF(C211&gt;='Print Variations'!$F$7,IF(OR('Print Variations'!$D$5="$",'Print Variations'!$D$5=0),"",IF(IFERROR(MATCH(301,C$13:C211,0),0)&gt;0,"",301)),C211+1)))</f>
        <v/>
      </c>
      <c r="D212" s="32" t="str">
        <f>IFERROR(IF(C212="","",IF(C212=301,"Sales Tax",VLOOKUP(C212,IF(C212&lt;=100,'Enter Cabinet Order Here'!$E:$G,'Enter Additional Product Here'!$E:$G),IF(C212&lt;=100,2,3),FALSE))),"")</f>
        <v/>
      </c>
      <c r="E212" s="157" t="str">
        <f>IFERROR(IF(IF(C212=301,"Sales Tax",VLOOKUP(D212,IF(C212&lt;=100,'Print Here'!$W:$X,'Enter Additional Product Here'!$G:$M),IF(C212&lt;=100,2,3),FALSE))=0,"",IF(C212=301,"Sales Tax",VLOOKUP(D212,IF(C212&lt;=100,'Print Here'!$W:$X,'Enter Additional Product Here'!$G:$M),IF(C212&lt;=100,2,3),FALSE))),"")</f>
        <v/>
      </c>
      <c r="F212" s="157"/>
      <c r="G212" s="157"/>
      <c r="H212" s="157"/>
      <c r="I212" s="157"/>
      <c r="J212" s="157"/>
      <c r="K212" s="133" t="str">
        <f>IFERROR(IF(C212="","",IF(C212=301,"1",VLOOKUP(C212,IF(C212&lt;=100,'Enter Cabinet Order Here'!$E:$G,'Enter Additional Product Here'!$E:$G),IF(C212&lt;=100,3,2),FALSE))),"")</f>
        <v/>
      </c>
      <c r="L212" s="134" t="str">
        <f>IFERROR(IF(C212=301,"",VLOOKUP(D212,IF(C212&lt;=100,'Enter Cabinet Order Here'!$X:$Y,'Enter Additional Product Here'!$G:$H),IF(C212&lt;=100,2,2),FALSE)),"")</f>
        <v/>
      </c>
      <c r="M212" s="134" t="str">
        <f>IFERROR(IF(C212="","",IF(C212=301,'Print Variations'!$D$5,VLOOKUP(C212,IF(C212&lt;=100,'Enter Cabinet Order Here'!$E:$K,'Enter Additional Product Here'!$E:$H),IF(C212&lt;=100,7,4),FALSE))),"")</f>
        <v/>
      </c>
      <c r="N212" s="134" t="str">
        <f t="shared" si="9"/>
        <v/>
      </c>
      <c r="O212" s="33"/>
      <c r="W212" s="73" t="s">
        <v>411</v>
      </c>
      <c r="X212" s="73" t="s">
        <v>2521</v>
      </c>
    </row>
    <row r="213" spans="2:24" ht="15.75">
      <c r="B213" s="33"/>
      <c r="C213" s="50" t="str">
        <f>IF(C212&lt;'Print Variations'!$F$5,C212+1,IF(C212='Print Variations'!$F$5,IF('Print Variations'!$F$7=0,IF('Print Variations'!$D$5="$","",IF(IFERROR(MATCH(301,C$13:C212,0),0)&gt;0,"",301)),101),IF(C212&gt;='Print Variations'!$F$7,IF(OR('Print Variations'!$D$5="$",'Print Variations'!$D$5=0),"",IF(IFERROR(MATCH(301,C$13:C212,0),0)&gt;0,"",301)),C212+1)))</f>
        <v/>
      </c>
      <c r="D213" s="32" t="str">
        <f>IFERROR(IF(C213="","",IF(C213=301,"Sales Tax",VLOOKUP(C213,IF(C213&lt;=100,'Enter Cabinet Order Here'!$E:$G,'Enter Additional Product Here'!$E:$G),IF(C213&lt;=100,2,3),FALSE))),"")</f>
        <v/>
      </c>
      <c r="E213" s="157" t="str">
        <f>IFERROR(IF(IF(C213=301,"Sales Tax",VLOOKUP(D213,IF(C213&lt;=100,'Print Here'!$W:$X,'Enter Additional Product Here'!$G:$M),IF(C213&lt;=100,2,3),FALSE))=0,"",IF(C213=301,"Sales Tax",VLOOKUP(D213,IF(C213&lt;=100,'Print Here'!$W:$X,'Enter Additional Product Here'!$G:$M),IF(C213&lt;=100,2,3),FALSE))),"")</f>
        <v/>
      </c>
      <c r="F213" s="157"/>
      <c r="G213" s="157"/>
      <c r="H213" s="157"/>
      <c r="I213" s="157"/>
      <c r="J213" s="157"/>
      <c r="K213" s="133" t="str">
        <f>IFERROR(IF(C213="","",IF(C213=301,"1",VLOOKUP(C213,IF(C213&lt;=100,'Enter Cabinet Order Here'!$E:$G,'Enter Additional Product Here'!$E:$G),IF(C213&lt;=100,3,2),FALSE))),"")</f>
        <v/>
      </c>
      <c r="L213" s="134" t="str">
        <f>IFERROR(IF(C213=301,"",VLOOKUP(D213,IF(C213&lt;=100,'Enter Cabinet Order Here'!$X:$Y,'Enter Additional Product Here'!$G:$H),IF(C213&lt;=100,2,2),FALSE)),"")</f>
        <v/>
      </c>
      <c r="M213" s="134" t="str">
        <f>IFERROR(IF(C213="","",IF(C213=301,'Print Variations'!$D$5,VLOOKUP(C213,IF(C213&lt;=100,'Enter Cabinet Order Here'!$E:$K,'Enter Additional Product Here'!$E:$H),IF(C213&lt;=100,7,4),FALSE))),"")</f>
        <v/>
      </c>
      <c r="N213" s="134" t="str">
        <f t="shared" si="9"/>
        <v/>
      </c>
      <c r="O213" s="33"/>
      <c r="W213" s="73" t="s">
        <v>5495</v>
      </c>
      <c r="X213" s="73" t="s">
        <v>5645</v>
      </c>
    </row>
    <row r="214" spans="2:24">
      <c r="B214" s="33"/>
      <c r="D214" s="33"/>
      <c r="E214" s="33"/>
      <c r="F214" s="33"/>
      <c r="G214" s="33"/>
      <c r="H214" s="33"/>
      <c r="I214" s="33"/>
      <c r="J214" s="33"/>
      <c r="K214" s="112"/>
      <c r="L214" s="113"/>
      <c r="M214" s="112"/>
      <c r="N214" s="114"/>
      <c r="O214" s="33"/>
      <c r="W214" s="73" t="s">
        <v>412</v>
      </c>
      <c r="X214" s="73" t="s">
        <v>4006</v>
      </c>
    </row>
    <row r="215" spans="2:24">
      <c r="B215" s="33"/>
      <c r="D215" s="33"/>
      <c r="E215" s="33"/>
      <c r="F215" s="33"/>
      <c r="G215" s="33"/>
      <c r="H215" s="33"/>
      <c r="I215" s="33"/>
      <c r="J215" s="33"/>
      <c r="K215" s="112"/>
      <c r="L215" s="113"/>
      <c r="M215" s="112"/>
      <c r="N215" s="114"/>
      <c r="O215" s="33"/>
      <c r="W215" s="73" t="s">
        <v>4630</v>
      </c>
      <c r="X215" s="73" t="s">
        <v>4967</v>
      </c>
    </row>
    <row r="216" spans="2:24">
      <c r="W216" s="73" t="s">
        <v>916</v>
      </c>
      <c r="X216" s="73" t="s">
        <v>4162</v>
      </c>
    </row>
    <row r="217" spans="2:24">
      <c r="W217" s="73" t="s">
        <v>917</v>
      </c>
      <c r="X217" s="73" t="s">
        <v>3218</v>
      </c>
    </row>
    <row r="218" spans="2:24">
      <c r="W218" s="73" t="s">
        <v>918</v>
      </c>
      <c r="X218" s="73" t="s">
        <v>2678</v>
      </c>
    </row>
    <row r="219" spans="2:24">
      <c r="W219" s="73" t="s">
        <v>5736</v>
      </c>
      <c r="X219" s="73" t="s">
        <v>5980</v>
      </c>
    </row>
    <row r="220" spans="2:24">
      <c r="W220" s="73" t="s">
        <v>4631</v>
      </c>
      <c r="X220" s="73" t="s">
        <v>4968</v>
      </c>
    </row>
    <row r="221" spans="2:24">
      <c r="W221" s="73" t="s">
        <v>7494</v>
      </c>
      <c r="X221" s="73" t="s">
        <v>7938</v>
      </c>
    </row>
    <row r="222" spans="2:24">
      <c r="W222" s="73" t="s">
        <v>6191</v>
      </c>
      <c r="X222" s="73" t="s">
        <v>6338</v>
      </c>
    </row>
    <row r="223" spans="2:24">
      <c r="W223" s="73" t="s">
        <v>920</v>
      </c>
      <c r="X223" s="73" t="s">
        <v>4163</v>
      </c>
    </row>
    <row r="224" spans="2:24">
      <c r="W224" s="73" t="s">
        <v>413</v>
      </c>
      <c r="X224" s="73" t="s">
        <v>3064</v>
      </c>
    </row>
    <row r="225" spans="23:24">
      <c r="W225" s="73" t="s">
        <v>414</v>
      </c>
      <c r="X225" s="73" t="s">
        <v>2522</v>
      </c>
    </row>
    <row r="226" spans="23:24">
      <c r="W226" s="73" t="s">
        <v>5496</v>
      </c>
      <c r="X226" s="73" t="s">
        <v>5646</v>
      </c>
    </row>
    <row r="227" spans="23:24">
      <c r="W227" s="73" t="s">
        <v>415</v>
      </c>
      <c r="X227" s="73" t="s">
        <v>4007</v>
      </c>
    </row>
    <row r="228" spans="23:24">
      <c r="W228" s="73" t="s">
        <v>4632</v>
      </c>
      <c r="X228" s="73" t="s">
        <v>4969</v>
      </c>
    </row>
    <row r="229" spans="23:24">
      <c r="W229" s="73" t="s">
        <v>924</v>
      </c>
      <c r="X229" s="73" t="s">
        <v>4164</v>
      </c>
    </row>
    <row r="230" spans="23:24">
      <c r="W230" s="73" t="s">
        <v>17</v>
      </c>
      <c r="X230" s="73" t="s">
        <v>6339</v>
      </c>
    </row>
    <row r="231" spans="23:24">
      <c r="W231" s="73" t="s">
        <v>18</v>
      </c>
      <c r="X231" s="73" t="s">
        <v>6340</v>
      </c>
    </row>
    <row r="232" spans="23:24">
      <c r="W232" s="73" t="s">
        <v>7497</v>
      </c>
      <c r="X232" s="73" t="s">
        <v>7939</v>
      </c>
    </row>
    <row r="233" spans="23:24">
      <c r="W233" s="73" t="s">
        <v>5737</v>
      </c>
      <c r="X233" s="73" t="s">
        <v>6341</v>
      </c>
    </row>
    <row r="234" spans="23:24">
      <c r="W234" s="73" t="s">
        <v>7496</v>
      </c>
      <c r="X234" s="73" t="s">
        <v>7940</v>
      </c>
    </row>
    <row r="235" spans="23:24">
      <c r="W235" s="73" t="s">
        <v>4524</v>
      </c>
      <c r="X235" s="73" t="s">
        <v>6342</v>
      </c>
    </row>
    <row r="236" spans="23:24">
      <c r="W236" s="73" t="s">
        <v>7495</v>
      </c>
      <c r="X236" s="73" t="s">
        <v>7941</v>
      </c>
    </row>
    <row r="237" spans="23:24">
      <c r="W237" s="73" t="s">
        <v>6116</v>
      </c>
      <c r="X237" s="73" t="s">
        <v>6343</v>
      </c>
    </row>
    <row r="238" spans="23:24">
      <c r="W238" s="73" t="s">
        <v>20</v>
      </c>
      <c r="X238" s="73" t="s">
        <v>6344</v>
      </c>
    </row>
    <row r="239" spans="23:24">
      <c r="W239" s="73" t="s">
        <v>416</v>
      </c>
      <c r="X239" s="73" t="s">
        <v>6345</v>
      </c>
    </row>
    <row r="240" spans="23:24">
      <c r="W240" s="73" t="s">
        <v>417</v>
      </c>
      <c r="X240" s="73" t="s">
        <v>6346</v>
      </c>
    </row>
    <row r="241" spans="23:24">
      <c r="W241" s="73" t="s">
        <v>5478</v>
      </c>
      <c r="X241" s="73" t="s">
        <v>6347</v>
      </c>
    </row>
    <row r="242" spans="23:24">
      <c r="W242" s="73" t="s">
        <v>418</v>
      </c>
      <c r="X242" s="73" t="s">
        <v>6348</v>
      </c>
    </row>
    <row r="243" spans="23:24">
      <c r="W243" s="73" t="s">
        <v>4525</v>
      </c>
      <c r="X243" s="73" t="s">
        <v>6349</v>
      </c>
    </row>
    <row r="244" spans="23:24">
      <c r="W244" s="73" t="s">
        <v>928</v>
      </c>
      <c r="X244" s="73" t="s">
        <v>6350</v>
      </c>
    </row>
    <row r="245" spans="23:24">
      <c r="W245" s="73" t="s">
        <v>21</v>
      </c>
      <c r="X245" s="73" t="s">
        <v>2974</v>
      </c>
    </row>
    <row r="246" spans="23:24">
      <c r="W246" s="73" t="s">
        <v>7500</v>
      </c>
      <c r="X246" s="73" t="s">
        <v>7942</v>
      </c>
    </row>
    <row r="247" spans="23:24">
      <c r="W247" s="73" t="s">
        <v>22</v>
      </c>
      <c r="X247" s="73" t="s">
        <v>2426</v>
      </c>
    </row>
    <row r="248" spans="23:24">
      <c r="W248" s="73" t="s">
        <v>23</v>
      </c>
      <c r="X248" s="73" t="s">
        <v>3911</v>
      </c>
    </row>
    <row r="249" spans="23:24">
      <c r="W249" s="73" t="s">
        <v>5738</v>
      </c>
      <c r="X249" s="73" t="s">
        <v>5981</v>
      </c>
    </row>
    <row r="250" spans="23:24">
      <c r="W250" s="73" t="s">
        <v>7499</v>
      </c>
      <c r="X250" s="73" t="s">
        <v>7943</v>
      </c>
    </row>
    <row r="251" spans="23:24">
      <c r="W251" s="73" t="s">
        <v>4526</v>
      </c>
      <c r="X251" s="73" t="s">
        <v>4975</v>
      </c>
    </row>
    <row r="252" spans="23:24">
      <c r="W252" s="73" t="s">
        <v>7498</v>
      </c>
      <c r="X252" s="73" t="s">
        <v>7944</v>
      </c>
    </row>
    <row r="253" spans="23:24">
      <c r="W253" s="73" t="s">
        <v>6117</v>
      </c>
      <c r="X253" s="73" t="s">
        <v>6351</v>
      </c>
    </row>
    <row r="254" spans="23:24">
      <c r="W254" s="73" t="s">
        <v>27</v>
      </c>
      <c r="X254" s="73" t="s">
        <v>2975</v>
      </c>
    </row>
    <row r="255" spans="23:24">
      <c r="W255" s="73" t="s">
        <v>28</v>
      </c>
      <c r="X255" s="73" t="s">
        <v>2428</v>
      </c>
    </row>
    <row r="256" spans="23:24">
      <c r="W256" s="73" t="s">
        <v>29</v>
      </c>
      <c r="X256" s="73" t="s">
        <v>3913</v>
      </c>
    </row>
    <row r="257" spans="23:24">
      <c r="W257" s="73" t="s">
        <v>5739</v>
      </c>
      <c r="X257" s="73" t="s">
        <v>5982</v>
      </c>
    </row>
    <row r="258" spans="23:24">
      <c r="W258" s="73" t="s">
        <v>4527</v>
      </c>
      <c r="X258" s="73" t="s">
        <v>4976</v>
      </c>
    </row>
    <row r="259" spans="23:24">
      <c r="W259" s="73" t="s">
        <v>7501</v>
      </c>
      <c r="X259" s="73" t="s">
        <v>7945</v>
      </c>
    </row>
    <row r="260" spans="23:24">
      <c r="W260" s="73" t="s">
        <v>6118</v>
      </c>
      <c r="X260" s="73" t="s">
        <v>6352</v>
      </c>
    </row>
    <row r="261" spans="23:24">
      <c r="W261" s="73" t="s">
        <v>31</v>
      </c>
      <c r="X261" s="73" t="s">
        <v>2976</v>
      </c>
    </row>
    <row r="262" spans="23:24">
      <c r="W262" s="73" t="s">
        <v>32</v>
      </c>
      <c r="X262" s="73" t="s">
        <v>2429</v>
      </c>
    </row>
    <row r="263" spans="23:24">
      <c r="W263" s="73" t="s">
        <v>33</v>
      </c>
      <c r="X263" s="73" t="s">
        <v>3914</v>
      </c>
    </row>
    <row r="264" spans="23:24">
      <c r="W264" s="73" t="s">
        <v>5740</v>
      </c>
      <c r="X264" s="73" t="s">
        <v>5983</v>
      </c>
    </row>
    <row r="265" spans="23:24">
      <c r="W265" s="73" t="s">
        <v>4528</v>
      </c>
      <c r="X265" s="73" t="s">
        <v>4977</v>
      </c>
    </row>
    <row r="266" spans="23:24">
      <c r="W266" s="73" t="s">
        <v>7502</v>
      </c>
      <c r="X266" s="73" t="s">
        <v>7946</v>
      </c>
    </row>
    <row r="267" spans="23:24">
      <c r="W267" s="73" t="s">
        <v>6119</v>
      </c>
      <c r="X267" s="73" t="s">
        <v>6353</v>
      </c>
    </row>
    <row r="268" spans="23:24">
      <c r="W268" s="73" t="s">
        <v>929</v>
      </c>
      <c r="X268" s="73" t="s">
        <v>6354</v>
      </c>
    </row>
    <row r="269" spans="23:24">
      <c r="W269" s="73" t="s">
        <v>930</v>
      </c>
      <c r="X269" s="73" t="s">
        <v>6355</v>
      </c>
    </row>
    <row r="270" spans="23:24">
      <c r="W270" s="73" t="s">
        <v>7505</v>
      </c>
      <c r="X270" s="73" t="s">
        <v>7947</v>
      </c>
    </row>
    <row r="271" spans="23:24">
      <c r="W271" s="73" t="s">
        <v>5741</v>
      </c>
      <c r="X271" s="73" t="s">
        <v>6356</v>
      </c>
    </row>
    <row r="272" spans="23:24">
      <c r="W272" s="73" t="s">
        <v>7504</v>
      </c>
      <c r="X272" s="73" t="s">
        <v>7948</v>
      </c>
    </row>
    <row r="273" spans="23:24">
      <c r="W273" s="73" t="s">
        <v>4633</v>
      </c>
      <c r="X273" s="73" t="s">
        <v>6357</v>
      </c>
    </row>
    <row r="274" spans="23:24">
      <c r="W274" s="73" t="s">
        <v>7503</v>
      </c>
      <c r="X274" s="73" t="s">
        <v>7949</v>
      </c>
    </row>
    <row r="275" spans="23:24">
      <c r="W275" s="73" t="s">
        <v>6192</v>
      </c>
      <c r="X275" s="73" t="s">
        <v>6358</v>
      </c>
    </row>
    <row r="276" spans="23:24">
      <c r="W276" s="73" t="s">
        <v>932</v>
      </c>
      <c r="X276" s="73" t="s">
        <v>6359</v>
      </c>
    </row>
    <row r="277" spans="23:24">
      <c r="W277" s="73" t="s">
        <v>419</v>
      </c>
      <c r="X277" s="73" t="s">
        <v>6360</v>
      </c>
    </row>
    <row r="278" spans="23:24">
      <c r="W278" s="73" t="s">
        <v>420</v>
      </c>
      <c r="X278" s="73" t="s">
        <v>6361</v>
      </c>
    </row>
    <row r="279" spans="23:24">
      <c r="W279" s="73" t="s">
        <v>5497</v>
      </c>
      <c r="X279" s="73" t="s">
        <v>6362</v>
      </c>
    </row>
    <row r="280" spans="23:24">
      <c r="W280" s="73" t="s">
        <v>421</v>
      </c>
      <c r="X280" s="73" t="s">
        <v>6363</v>
      </c>
    </row>
    <row r="281" spans="23:24">
      <c r="W281" s="73" t="s">
        <v>4634</v>
      </c>
      <c r="X281" s="73" t="s">
        <v>6364</v>
      </c>
    </row>
    <row r="282" spans="23:24">
      <c r="W282" s="73" t="s">
        <v>936</v>
      </c>
      <c r="X282" s="73" t="s">
        <v>6365</v>
      </c>
    </row>
    <row r="283" spans="23:24">
      <c r="W283" s="73" t="s">
        <v>5444</v>
      </c>
      <c r="X283" s="73" t="s">
        <v>6366</v>
      </c>
    </row>
    <row r="284" spans="23:24">
      <c r="W284" s="73" t="s">
        <v>5440</v>
      </c>
      <c r="X284" s="73" t="s">
        <v>6367</v>
      </c>
    </row>
    <row r="285" spans="23:24">
      <c r="W285" s="73" t="s">
        <v>7508</v>
      </c>
      <c r="X285" s="73" t="s">
        <v>7950</v>
      </c>
    </row>
    <row r="286" spans="23:24">
      <c r="W286" s="73" t="s">
        <v>5742</v>
      </c>
      <c r="X286" s="73" t="s">
        <v>6368</v>
      </c>
    </row>
    <row r="287" spans="23:24">
      <c r="W287" s="73" t="s">
        <v>7507</v>
      </c>
      <c r="X287" s="73" t="s">
        <v>7951</v>
      </c>
    </row>
    <row r="288" spans="23:24">
      <c r="W288" s="73" t="s">
        <v>5448</v>
      </c>
      <c r="X288" s="73" t="s">
        <v>6369</v>
      </c>
    </row>
    <row r="289" spans="23:24">
      <c r="W289" s="73" t="s">
        <v>7506</v>
      </c>
      <c r="X289" s="73" t="s">
        <v>7952</v>
      </c>
    </row>
    <row r="290" spans="23:24">
      <c r="W290" s="73" t="s">
        <v>6193</v>
      </c>
      <c r="X290" s="73" t="s">
        <v>6370</v>
      </c>
    </row>
    <row r="291" spans="23:24">
      <c r="W291" s="73" t="s">
        <v>5431</v>
      </c>
      <c r="X291" s="73" t="s">
        <v>6371</v>
      </c>
    </row>
    <row r="292" spans="23:24">
      <c r="W292" s="73" t="s">
        <v>5468</v>
      </c>
      <c r="X292" s="73" t="s">
        <v>6372</v>
      </c>
    </row>
    <row r="293" spans="23:24">
      <c r="W293" s="73" t="s">
        <v>5464</v>
      </c>
      <c r="X293" s="73" t="s">
        <v>6373</v>
      </c>
    </row>
    <row r="294" spans="23:24">
      <c r="W294" s="73" t="s">
        <v>5626</v>
      </c>
      <c r="X294" s="73" t="s">
        <v>6374</v>
      </c>
    </row>
    <row r="295" spans="23:24">
      <c r="W295" s="73" t="s">
        <v>5460</v>
      </c>
      <c r="X295" s="73" t="s">
        <v>6375</v>
      </c>
    </row>
    <row r="296" spans="23:24">
      <c r="W296" s="73" t="s">
        <v>5456</v>
      </c>
      <c r="X296" s="73" t="s">
        <v>6376</v>
      </c>
    </row>
    <row r="297" spans="23:24">
      <c r="W297" s="73" t="s">
        <v>5452</v>
      </c>
      <c r="X297" s="73" t="s">
        <v>6377</v>
      </c>
    </row>
    <row r="298" spans="23:24">
      <c r="W298" s="73" t="s">
        <v>937</v>
      </c>
      <c r="X298" s="73" t="s">
        <v>6378</v>
      </c>
    </row>
    <row r="299" spans="23:24">
      <c r="W299" s="73" t="s">
        <v>938</v>
      </c>
      <c r="X299" s="73" t="s">
        <v>6379</v>
      </c>
    </row>
    <row r="300" spans="23:24">
      <c r="W300" s="73" t="s">
        <v>7511</v>
      </c>
      <c r="X300" s="73" t="s">
        <v>7953</v>
      </c>
    </row>
    <row r="301" spans="23:24">
      <c r="W301" s="73" t="s">
        <v>5743</v>
      </c>
      <c r="X301" s="73" t="s">
        <v>6380</v>
      </c>
    </row>
    <row r="302" spans="23:24">
      <c r="W302" s="73" t="s">
        <v>7510</v>
      </c>
      <c r="X302" s="73" t="s">
        <v>7954</v>
      </c>
    </row>
    <row r="303" spans="23:24">
      <c r="W303" s="73" t="s">
        <v>4635</v>
      </c>
      <c r="X303" s="73" t="s">
        <v>6381</v>
      </c>
    </row>
    <row r="304" spans="23:24">
      <c r="W304" s="73" t="s">
        <v>7509</v>
      </c>
      <c r="X304" s="73" t="s">
        <v>7955</v>
      </c>
    </row>
    <row r="305" spans="23:24">
      <c r="W305" s="73" t="s">
        <v>6194</v>
      </c>
      <c r="X305" s="73" t="s">
        <v>6382</v>
      </c>
    </row>
    <row r="306" spans="23:24">
      <c r="W306" s="73" t="s">
        <v>940</v>
      </c>
      <c r="X306" s="73" t="s">
        <v>6383</v>
      </c>
    </row>
    <row r="307" spans="23:24">
      <c r="W307" s="73" t="s">
        <v>422</v>
      </c>
      <c r="X307" s="73" t="s">
        <v>6384</v>
      </c>
    </row>
    <row r="308" spans="23:24">
      <c r="W308" s="73" t="s">
        <v>423</v>
      </c>
      <c r="X308" s="73" t="s">
        <v>6385</v>
      </c>
    </row>
    <row r="309" spans="23:24">
      <c r="W309" s="73" t="s">
        <v>5498</v>
      </c>
      <c r="X309" s="73" t="s">
        <v>6386</v>
      </c>
    </row>
    <row r="310" spans="23:24">
      <c r="W310" s="73" t="s">
        <v>424</v>
      </c>
      <c r="X310" s="73" t="s">
        <v>6387</v>
      </c>
    </row>
    <row r="311" spans="23:24">
      <c r="W311" s="73" t="s">
        <v>4636</v>
      </c>
      <c r="X311" s="73" t="s">
        <v>6388</v>
      </c>
    </row>
    <row r="312" spans="23:24">
      <c r="W312" s="73" t="s">
        <v>944</v>
      </c>
      <c r="X312" s="73" t="s">
        <v>6389</v>
      </c>
    </row>
    <row r="313" spans="23:24">
      <c r="W313" s="73" t="s">
        <v>5445</v>
      </c>
      <c r="X313" s="73" t="s">
        <v>6366</v>
      </c>
    </row>
    <row r="314" spans="23:24">
      <c r="W314" s="73" t="s">
        <v>5441</v>
      </c>
      <c r="X314" s="73" t="s">
        <v>6367</v>
      </c>
    </row>
    <row r="315" spans="23:24">
      <c r="W315" s="73" t="s">
        <v>7514</v>
      </c>
      <c r="X315" s="73" t="s">
        <v>7950</v>
      </c>
    </row>
    <row r="316" spans="23:24">
      <c r="W316" s="73" t="s">
        <v>5744</v>
      </c>
      <c r="X316" s="73" t="s">
        <v>6368</v>
      </c>
    </row>
    <row r="317" spans="23:24">
      <c r="W317" s="73" t="s">
        <v>7513</v>
      </c>
      <c r="X317" s="73" t="s">
        <v>7951</v>
      </c>
    </row>
    <row r="318" spans="23:24">
      <c r="W318" s="73" t="s">
        <v>5449</v>
      </c>
      <c r="X318" s="73" t="s">
        <v>6369</v>
      </c>
    </row>
    <row r="319" spans="23:24">
      <c r="W319" s="73" t="s">
        <v>7512</v>
      </c>
      <c r="X319" s="73" t="s">
        <v>7952</v>
      </c>
    </row>
    <row r="320" spans="23:24">
      <c r="W320" s="73" t="s">
        <v>6195</v>
      </c>
      <c r="X320" s="73" t="s">
        <v>6370</v>
      </c>
    </row>
    <row r="321" spans="23:24">
      <c r="W321" s="73" t="s">
        <v>5432</v>
      </c>
      <c r="X321" s="73" t="s">
        <v>6371</v>
      </c>
    </row>
    <row r="322" spans="23:24">
      <c r="W322" s="73" t="s">
        <v>5469</v>
      </c>
      <c r="X322" s="73" t="s">
        <v>6372</v>
      </c>
    </row>
    <row r="323" spans="23:24">
      <c r="W323" s="73" t="s">
        <v>5465</v>
      </c>
      <c r="X323" s="73" t="s">
        <v>6373</v>
      </c>
    </row>
    <row r="324" spans="23:24">
      <c r="W324" s="73" t="s">
        <v>5627</v>
      </c>
      <c r="X324" s="73" t="s">
        <v>6374</v>
      </c>
    </row>
    <row r="325" spans="23:24">
      <c r="W325" s="73" t="s">
        <v>5461</v>
      </c>
      <c r="X325" s="73" t="s">
        <v>6375</v>
      </c>
    </row>
    <row r="326" spans="23:24">
      <c r="W326" s="73" t="s">
        <v>5457</v>
      </c>
      <c r="X326" s="73" t="s">
        <v>6376</v>
      </c>
    </row>
    <row r="327" spans="23:24">
      <c r="W327" s="73" t="s">
        <v>5453</v>
      </c>
      <c r="X327" s="73" t="s">
        <v>6377</v>
      </c>
    </row>
    <row r="328" spans="23:24">
      <c r="W328" s="73" t="s">
        <v>945</v>
      </c>
      <c r="X328" s="73" t="s">
        <v>6390</v>
      </c>
    </row>
    <row r="329" spans="23:24">
      <c r="W329" s="73" t="s">
        <v>946</v>
      </c>
      <c r="X329" s="73" t="s">
        <v>6391</v>
      </c>
    </row>
    <row r="330" spans="23:24">
      <c r="W330" s="73" t="s">
        <v>7517</v>
      </c>
      <c r="X330" s="73" t="s">
        <v>7956</v>
      </c>
    </row>
    <row r="331" spans="23:24">
      <c r="W331" s="73" t="s">
        <v>5745</v>
      </c>
      <c r="X331" s="73" t="s">
        <v>6392</v>
      </c>
    </row>
    <row r="332" spans="23:24">
      <c r="W332" s="73" t="s">
        <v>7516</v>
      </c>
      <c r="X332" s="73" t="s">
        <v>7957</v>
      </c>
    </row>
    <row r="333" spans="23:24">
      <c r="W333" s="73" t="s">
        <v>4637</v>
      </c>
      <c r="X333" s="73" t="s">
        <v>6393</v>
      </c>
    </row>
    <row r="334" spans="23:24">
      <c r="W334" s="73" t="s">
        <v>7515</v>
      </c>
      <c r="X334" s="73" t="s">
        <v>7958</v>
      </c>
    </row>
    <row r="335" spans="23:24">
      <c r="W335" s="73" t="s">
        <v>6196</v>
      </c>
      <c r="X335" s="73" t="s">
        <v>6394</v>
      </c>
    </row>
    <row r="336" spans="23:24">
      <c r="W336" s="73" t="s">
        <v>948</v>
      </c>
      <c r="X336" s="73" t="s">
        <v>6395</v>
      </c>
    </row>
    <row r="337" spans="23:24">
      <c r="W337" s="73" t="s">
        <v>425</v>
      </c>
      <c r="X337" s="73" t="s">
        <v>6396</v>
      </c>
    </row>
    <row r="338" spans="23:24">
      <c r="W338" s="73" t="s">
        <v>426</v>
      </c>
      <c r="X338" s="73" t="s">
        <v>6397</v>
      </c>
    </row>
    <row r="339" spans="23:24">
      <c r="W339" s="73" t="s">
        <v>5499</v>
      </c>
      <c r="X339" s="73" t="s">
        <v>6398</v>
      </c>
    </row>
    <row r="340" spans="23:24">
      <c r="W340" s="73" t="s">
        <v>427</v>
      </c>
      <c r="X340" s="73" t="s">
        <v>6399</v>
      </c>
    </row>
    <row r="341" spans="23:24">
      <c r="W341" s="73" t="s">
        <v>4638</v>
      </c>
      <c r="X341" s="73" t="s">
        <v>6400</v>
      </c>
    </row>
    <row r="342" spans="23:24">
      <c r="W342" s="73" t="s">
        <v>952</v>
      </c>
      <c r="X342" s="73" t="s">
        <v>6401</v>
      </c>
    </row>
    <row r="343" spans="23:24">
      <c r="W343" s="73" t="s">
        <v>5446</v>
      </c>
      <c r="X343" s="73" t="s">
        <v>6366</v>
      </c>
    </row>
    <row r="344" spans="23:24">
      <c r="W344" s="73" t="s">
        <v>5442</v>
      </c>
      <c r="X344" s="73" t="s">
        <v>6367</v>
      </c>
    </row>
    <row r="345" spans="23:24">
      <c r="W345" s="73" t="s">
        <v>7520</v>
      </c>
      <c r="X345" s="73" t="s">
        <v>7950</v>
      </c>
    </row>
    <row r="346" spans="23:24">
      <c r="W346" s="73" t="s">
        <v>5746</v>
      </c>
      <c r="X346" s="73" t="s">
        <v>6368</v>
      </c>
    </row>
    <row r="347" spans="23:24">
      <c r="W347" s="73" t="s">
        <v>7519</v>
      </c>
      <c r="X347" s="73" t="s">
        <v>7951</v>
      </c>
    </row>
    <row r="348" spans="23:24">
      <c r="W348" s="73" t="s">
        <v>5450</v>
      </c>
      <c r="X348" s="73" t="s">
        <v>6369</v>
      </c>
    </row>
    <row r="349" spans="23:24">
      <c r="W349" s="73" t="s">
        <v>7518</v>
      </c>
      <c r="X349" s="73" t="s">
        <v>7952</v>
      </c>
    </row>
    <row r="350" spans="23:24">
      <c r="W350" s="73" t="s">
        <v>6197</v>
      </c>
      <c r="X350" s="73" t="s">
        <v>6370</v>
      </c>
    </row>
    <row r="351" spans="23:24">
      <c r="W351" s="73" t="s">
        <v>5433</v>
      </c>
      <c r="X351" s="73" t="s">
        <v>6371</v>
      </c>
    </row>
    <row r="352" spans="23:24">
      <c r="W352" s="73" t="s">
        <v>5470</v>
      </c>
      <c r="X352" s="73" t="s">
        <v>6372</v>
      </c>
    </row>
    <row r="353" spans="23:24">
      <c r="W353" s="73" t="s">
        <v>5466</v>
      </c>
      <c r="X353" s="73" t="s">
        <v>6373</v>
      </c>
    </row>
    <row r="354" spans="23:24">
      <c r="W354" s="73" t="s">
        <v>5628</v>
      </c>
      <c r="X354" s="73" t="s">
        <v>6374</v>
      </c>
    </row>
    <row r="355" spans="23:24">
      <c r="W355" s="73" t="s">
        <v>5462</v>
      </c>
      <c r="X355" s="73" t="s">
        <v>6375</v>
      </c>
    </row>
    <row r="356" spans="23:24">
      <c r="W356" s="73" t="s">
        <v>5458</v>
      </c>
      <c r="X356" s="73" t="s">
        <v>6376</v>
      </c>
    </row>
    <row r="357" spans="23:24">
      <c r="W357" s="73" t="s">
        <v>5454</v>
      </c>
      <c r="X357" s="73" t="s">
        <v>6377</v>
      </c>
    </row>
    <row r="358" spans="23:24">
      <c r="W358" s="73" t="s">
        <v>953</v>
      </c>
      <c r="X358" s="73" t="s">
        <v>6402</v>
      </c>
    </row>
    <row r="359" spans="23:24">
      <c r="W359" s="73" t="s">
        <v>954</v>
      </c>
      <c r="X359" s="73" t="s">
        <v>6403</v>
      </c>
    </row>
    <row r="360" spans="23:24">
      <c r="W360" s="73" t="s">
        <v>7523</v>
      </c>
      <c r="X360" s="73" t="s">
        <v>7959</v>
      </c>
    </row>
    <row r="361" spans="23:24">
      <c r="W361" s="73" t="s">
        <v>5747</v>
      </c>
      <c r="X361" s="73" t="s">
        <v>6404</v>
      </c>
    </row>
    <row r="362" spans="23:24">
      <c r="W362" s="73" t="s">
        <v>7522</v>
      </c>
      <c r="X362" s="73" t="s">
        <v>7960</v>
      </c>
    </row>
    <row r="363" spans="23:24">
      <c r="W363" s="73" t="s">
        <v>4639</v>
      </c>
      <c r="X363" s="73" t="s">
        <v>6405</v>
      </c>
    </row>
    <row r="364" spans="23:24">
      <c r="W364" s="73" t="s">
        <v>7521</v>
      </c>
      <c r="X364" s="73" t="s">
        <v>7961</v>
      </c>
    </row>
    <row r="365" spans="23:24">
      <c r="W365" s="73" t="s">
        <v>6198</v>
      </c>
      <c r="X365" s="73" t="s">
        <v>6406</v>
      </c>
    </row>
    <row r="366" spans="23:24">
      <c r="W366" s="73" t="s">
        <v>956</v>
      </c>
      <c r="X366" s="73" t="s">
        <v>6407</v>
      </c>
    </row>
    <row r="367" spans="23:24">
      <c r="W367" s="73" t="s">
        <v>428</v>
      </c>
      <c r="X367" s="73" t="s">
        <v>6408</v>
      </c>
    </row>
    <row r="368" spans="23:24">
      <c r="W368" s="73" t="s">
        <v>429</v>
      </c>
      <c r="X368" s="73" t="s">
        <v>6409</v>
      </c>
    </row>
    <row r="369" spans="23:24">
      <c r="W369" s="73" t="s">
        <v>5500</v>
      </c>
      <c r="X369" s="73" t="s">
        <v>6410</v>
      </c>
    </row>
    <row r="370" spans="23:24">
      <c r="W370" s="73" t="s">
        <v>430</v>
      </c>
      <c r="X370" s="73" t="s">
        <v>6411</v>
      </c>
    </row>
    <row r="371" spans="23:24">
      <c r="W371" s="73" t="s">
        <v>4640</v>
      </c>
      <c r="X371" s="73" t="s">
        <v>6412</v>
      </c>
    </row>
    <row r="372" spans="23:24">
      <c r="W372" s="73" t="s">
        <v>960</v>
      </c>
      <c r="X372" s="73" t="s">
        <v>6413</v>
      </c>
    </row>
    <row r="373" spans="23:24">
      <c r="W373" s="73" t="s">
        <v>5447</v>
      </c>
      <c r="X373" s="73" t="s">
        <v>6366</v>
      </c>
    </row>
    <row r="374" spans="23:24">
      <c r="W374" s="73" t="s">
        <v>5443</v>
      </c>
      <c r="X374" s="73" t="s">
        <v>6367</v>
      </c>
    </row>
    <row r="375" spans="23:24">
      <c r="W375" s="73" t="s">
        <v>7526</v>
      </c>
      <c r="X375" s="73" t="s">
        <v>7950</v>
      </c>
    </row>
    <row r="376" spans="23:24">
      <c r="W376" s="73" t="s">
        <v>5748</v>
      </c>
      <c r="X376" s="73" t="s">
        <v>6368</v>
      </c>
    </row>
    <row r="377" spans="23:24">
      <c r="W377" s="73" t="s">
        <v>7525</v>
      </c>
      <c r="X377" s="73" t="s">
        <v>7951</v>
      </c>
    </row>
    <row r="378" spans="23:24">
      <c r="W378" s="73" t="s">
        <v>5451</v>
      </c>
      <c r="X378" s="73" t="s">
        <v>6369</v>
      </c>
    </row>
    <row r="379" spans="23:24">
      <c r="W379" s="73" t="s">
        <v>7524</v>
      </c>
      <c r="X379" s="73" t="s">
        <v>7952</v>
      </c>
    </row>
    <row r="380" spans="23:24">
      <c r="W380" s="73" t="s">
        <v>6199</v>
      </c>
      <c r="X380" s="73" t="s">
        <v>6370</v>
      </c>
    </row>
    <row r="381" spans="23:24">
      <c r="W381" s="73" t="s">
        <v>5434</v>
      </c>
      <c r="X381" s="73" t="s">
        <v>6371</v>
      </c>
    </row>
    <row r="382" spans="23:24">
      <c r="W382" s="73" t="s">
        <v>5471</v>
      </c>
      <c r="X382" s="73" t="s">
        <v>6372</v>
      </c>
    </row>
    <row r="383" spans="23:24">
      <c r="W383" s="73" t="s">
        <v>5467</v>
      </c>
      <c r="X383" s="73" t="s">
        <v>6373</v>
      </c>
    </row>
    <row r="384" spans="23:24">
      <c r="W384" s="73" t="s">
        <v>5629</v>
      </c>
      <c r="X384" s="73" t="s">
        <v>6374</v>
      </c>
    </row>
    <row r="385" spans="23:24">
      <c r="W385" s="73" t="s">
        <v>5463</v>
      </c>
      <c r="X385" s="73" t="s">
        <v>6375</v>
      </c>
    </row>
    <row r="386" spans="23:24">
      <c r="W386" s="73" t="s">
        <v>5459</v>
      </c>
      <c r="X386" s="73" t="s">
        <v>6376</v>
      </c>
    </row>
    <row r="387" spans="23:24">
      <c r="W387" s="73" t="s">
        <v>5455</v>
      </c>
      <c r="X387" s="73" t="s">
        <v>6377</v>
      </c>
    </row>
    <row r="388" spans="23:24">
      <c r="W388" s="73" t="s">
        <v>35</v>
      </c>
      <c r="X388" s="73" t="s">
        <v>2977</v>
      </c>
    </row>
    <row r="389" spans="23:24">
      <c r="W389" s="73" t="s">
        <v>7529</v>
      </c>
      <c r="X389" s="73" t="s">
        <v>7962</v>
      </c>
    </row>
    <row r="390" spans="23:24">
      <c r="W390" s="73" t="s">
        <v>36</v>
      </c>
      <c r="X390" s="73" t="s">
        <v>2430</v>
      </c>
    </row>
    <row r="391" spans="23:24">
      <c r="W391" s="73" t="s">
        <v>37</v>
      </c>
      <c r="X391" s="73" t="s">
        <v>3915</v>
      </c>
    </row>
    <row r="392" spans="23:24">
      <c r="W392" s="73" t="s">
        <v>5749</v>
      </c>
      <c r="X392" s="73" t="s">
        <v>5984</v>
      </c>
    </row>
    <row r="393" spans="23:24">
      <c r="W393" s="73" t="s">
        <v>7528</v>
      </c>
      <c r="X393" s="73" t="s">
        <v>7963</v>
      </c>
    </row>
    <row r="394" spans="23:24">
      <c r="W394" s="73" t="s">
        <v>4529</v>
      </c>
      <c r="X394" s="73" t="s">
        <v>4986</v>
      </c>
    </row>
    <row r="395" spans="23:24">
      <c r="W395" s="73" t="s">
        <v>7527</v>
      </c>
      <c r="X395" s="73" t="s">
        <v>7964</v>
      </c>
    </row>
    <row r="396" spans="23:24">
      <c r="W396" s="73" t="s">
        <v>6120</v>
      </c>
      <c r="X396" s="73" t="s">
        <v>6414</v>
      </c>
    </row>
    <row r="397" spans="23:24">
      <c r="W397" s="73" t="s">
        <v>43</v>
      </c>
      <c r="X397" s="73" t="s">
        <v>2978</v>
      </c>
    </row>
    <row r="398" spans="23:24">
      <c r="W398" s="73" t="s">
        <v>44</v>
      </c>
      <c r="X398" s="73" t="s">
        <v>2433</v>
      </c>
    </row>
    <row r="399" spans="23:24">
      <c r="W399" s="73" t="s">
        <v>45</v>
      </c>
      <c r="X399" s="73" t="s">
        <v>3918</v>
      </c>
    </row>
    <row r="400" spans="23:24">
      <c r="W400" s="73" t="s">
        <v>5750</v>
      </c>
      <c r="X400" s="73" t="s">
        <v>5985</v>
      </c>
    </row>
    <row r="401" spans="23:24">
      <c r="W401" s="73" t="s">
        <v>4530</v>
      </c>
      <c r="X401" s="73" t="s">
        <v>4987</v>
      </c>
    </row>
    <row r="402" spans="23:24">
      <c r="W402" s="73" t="s">
        <v>7530</v>
      </c>
      <c r="X402" s="73" t="s">
        <v>7965</v>
      </c>
    </row>
    <row r="403" spans="23:24">
      <c r="W403" s="73" t="s">
        <v>7898</v>
      </c>
      <c r="X403" s="73" t="s">
        <v>7966</v>
      </c>
    </row>
    <row r="404" spans="23:24">
      <c r="W404" s="73" t="s">
        <v>6104</v>
      </c>
      <c r="X404" s="73" t="s">
        <v>4987</v>
      </c>
    </row>
    <row r="405" spans="23:24">
      <c r="W405" s="73" t="s">
        <v>7531</v>
      </c>
      <c r="X405" s="73" t="s">
        <v>4987</v>
      </c>
    </row>
    <row r="406" spans="23:24">
      <c r="W406" s="73" t="s">
        <v>6103</v>
      </c>
      <c r="X406" s="73" t="s">
        <v>6415</v>
      </c>
    </row>
    <row r="407" spans="23:24">
      <c r="W407" s="73" t="s">
        <v>7899</v>
      </c>
      <c r="X407" s="73" t="s">
        <v>7967</v>
      </c>
    </row>
    <row r="408" spans="23:24">
      <c r="W408" s="73" t="s">
        <v>48</v>
      </c>
      <c r="X408" s="73" t="s">
        <v>2979</v>
      </c>
    </row>
    <row r="409" spans="23:24">
      <c r="W409" s="73" t="s">
        <v>49</v>
      </c>
      <c r="X409" s="73" t="s">
        <v>2434</v>
      </c>
    </row>
    <row r="410" spans="23:24">
      <c r="W410" s="73" t="s">
        <v>50</v>
      </c>
      <c r="X410" s="73" t="s">
        <v>3919</v>
      </c>
    </row>
    <row r="411" spans="23:24">
      <c r="W411" s="73" t="s">
        <v>5751</v>
      </c>
      <c r="X411" s="73" t="s">
        <v>5986</v>
      </c>
    </row>
    <row r="412" spans="23:24">
      <c r="W412" s="73" t="s">
        <v>4531</v>
      </c>
      <c r="X412" s="73" t="s">
        <v>4990</v>
      </c>
    </row>
    <row r="413" spans="23:24">
      <c r="W413" s="73" t="s">
        <v>7532</v>
      </c>
      <c r="X413" s="73" t="s">
        <v>7968</v>
      </c>
    </row>
    <row r="414" spans="23:24">
      <c r="W414" s="73" t="s">
        <v>6121</v>
      </c>
      <c r="X414" s="73" t="s">
        <v>6416</v>
      </c>
    </row>
    <row r="415" spans="23:24">
      <c r="W415" s="73" t="s">
        <v>52</v>
      </c>
      <c r="X415" s="73" t="s">
        <v>6417</v>
      </c>
    </row>
    <row r="416" spans="23:24">
      <c r="W416" s="73" t="s">
        <v>53</v>
      </c>
      <c r="X416" s="73" t="s">
        <v>6418</v>
      </c>
    </row>
    <row r="417" spans="23:24">
      <c r="W417" s="73" t="s">
        <v>54</v>
      </c>
      <c r="X417" s="73" t="s">
        <v>6419</v>
      </c>
    </row>
    <row r="418" spans="23:24">
      <c r="W418" s="73" t="s">
        <v>5752</v>
      </c>
      <c r="X418" s="73" t="s">
        <v>6420</v>
      </c>
    </row>
    <row r="419" spans="23:24">
      <c r="W419" s="73" t="s">
        <v>4532</v>
      </c>
      <c r="X419" s="73" t="s">
        <v>6421</v>
      </c>
    </row>
    <row r="420" spans="23:24">
      <c r="W420" s="73" t="s">
        <v>7533</v>
      </c>
      <c r="X420" s="73" t="s">
        <v>7969</v>
      </c>
    </row>
    <row r="421" spans="23:24">
      <c r="W421" s="73" t="s">
        <v>6122</v>
      </c>
      <c r="X421" s="73" t="s">
        <v>6422</v>
      </c>
    </row>
    <row r="422" spans="23:24">
      <c r="W422" s="73" t="s">
        <v>56</v>
      </c>
      <c r="X422" s="73" t="s">
        <v>6423</v>
      </c>
    </row>
    <row r="423" spans="23:24">
      <c r="W423" s="73" t="s">
        <v>57</v>
      </c>
      <c r="X423" s="73" t="s">
        <v>6424</v>
      </c>
    </row>
    <row r="424" spans="23:24">
      <c r="W424" s="73" t="s">
        <v>58</v>
      </c>
      <c r="X424" s="73" t="s">
        <v>6425</v>
      </c>
    </row>
    <row r="425" spans="23:24">
      <c r="W425" s="73" t="s">
        <v>5753</v>
      </c>
      <c r="X425" s="73" t="s">
        <v>6426</v>
      </c>
    </row>
    <row r="426" spans="23:24">
      <c r="W426" s="73" t="s">
        <v>4533</v>
      </c>
      <c r="X426" s="73" t="s">
        <v>6427</v>
      </c>
    </row>
    <row r="427" spans="23:24">
      <c r="W427" s="73" t="s">
        <v>7534</v>
      </c>
      <c r="X427" s="73" t="s">
        <v>7970</v>
      </c>
    </row>
    <row r="428" spans="23:24">
      <c r="W428" s="73" t="s">
        <v>6123</v>
      </c>
      <c r="X428" s="73" t="s">
        <v>6428</v>
      </c>
    </row>
    <row r="429" spans="23:24">
      <c r="W429" s="73" t="s">
        <v>2357</v>
      </c>
      <c r="X429" s="73" t="s">
        <v>3511</v>
      </c>
    </row>
    <row r="430" spans="23:24">
      <c r="W430" s="73" t="s">
        <v>2358</v>
      </c>
      <c r="X430" s="73" t="s">
        <v>2972</v>
      </c>
    </row>
    <row r="431" spans="23:24">
      <c r="W431" s="73" t="s">
        <v>2360</v>
      </c>
      <c r="X431" s="73" t="s">
        <v>4456</v>
      </c>
    </row>
    <row r="432" spans="23:24">
      <c r="W432" s="73" t="s">
        <v>5754</v>
      </c>
      <c r="X432" s="73" t="s">
        <v>5987</v>
      </c>
    </row>
    <row r="433" spans="23:24">
      <c r="W433" s="73" t="s">
        <v>4534</v>
      </c>
      <c r="X433" s="73" t="s">
        <v>4993</v>
      </c>
    </row>
    <row r="434" spans="23:24">
      <c r="W434" s="73" t="s">
        <v>7535</v>
      </c>
      <c r="X434" s="73" t="s">
        <v>7971</v>
      </c>
    </row>
    <row r="435" spans="23:24">
      <c r="W435" s="73" t="s">
        <v>6124</v>
      </c>
      <c r="X435" s="73" t="s">
        <v>6429</v>
      </c>
    </row>
    <row r="436" spans="23:24">
      <c r="W436" s="73" t="s">
        <v>60</v>
      </c>
      <c r="X436" s="73" t="s">
        <v>6430</v>
      </c>
    </row>
    <row r="437" spans="23:24">
      <c r="W437" s="73" t="s">
        <v>61</v>
      </c>
      <c r="X437" s="73" t="s">
        <v>6431</v>
      </c>
    </row>
    <row r="438" spans="23:24">
      <c r="W438" s="73" t="s">
        <v>62</v>
      </c>
      <c r="X438" s="73" t="s">
        <v>6432</v>
      </c>
    </row>
    <row r="439" spans="23:24">
      <c r="W439" s="73" t="s">
        <v>5755</v>
      </c>
      <c r="X439" s="73" t="s">
        <v>6433</v>
      </c>
    </row>
    <row r="440" spans="23:24">
      <c r="W440" s="73" t="s">
        <v>4535</v>
      </c>
      <c r="X440" s="73" t="s">
        <v>6434</v>
      </c>
    </row>
    <row r="441" spans="23:24">
      <c r="W441" s="73" t="s">
        <v>7536</v>
      </c>
      <c r="X441" s="73" t="s">
        <v>7972</v>
      </c>
    </row>
    <row r="442" spans="23:24">
      <c r="W442" s="73" t="s">
        <v>64</v>
      </c>
      <c r="X442" s="73" t="s">
        <v>6435</v>
      </c>
    </row>
    <row r="443" spans="23:24">
      <c r="W443" s="73" t="s">
        <v>65</v>
      </c>
      <c r="X443" s="73" t="s">
        <v>6436</v>
      </c>
    </row>
    <row r="444" spans="23:24">
      <c r="W444" s="73" t="s">
        <v>66</v>
      </c>
      <c r="X444" s="73" t="s">
        <v>6437</v>
      </c>
    </row>
    <row r="445" spans="23:24">
      <c r="W445" s="73" t="s">
        <v>5756</v>
      </c>
      <c r="X445" s="73" t="s">
        <v>6438</v>
      </c>
    </row>
    <row r="446" spans="23:24">
      <c r="W446" s="73" t="s">
        <v>4536</v>
      </c>
      <c r="X446" s="73" t="s">
        <v>6439</v>
      </c>
    </row>
    <row r="447" spans="23:24">
      <c r="W447" s="73" t="s">
        <v>7537</v>
      </c>
      <c r="X447" s="73" t="s">
        <v>7973</v>
      </c>
    </row>
    <row r="448" spans="23:24">
      <c r="W448" s="73" t="s">
        <v>68</v>
      </c>
      <c r="X448" s="73" t="s">
        <v>6440</v>
      </c>
    </row>
    <row r="449" spans="23:24">
      <c r="W449" s="73" t="s">
        <v>69</v>
      </c>
      <c r="X449" s="73" t="s">
        <v>6441</v>
      </c>
    </row>
    <row r="450" spans="23:24">
      <c r="W450" s="73" t="s">
        <v>70</v>
      </c>
      <c r="X450" s="73" t="s">
        <v>6442</v>
      </c>
    </row>
    <row r="451" spans="23:24">
      <c r="W451" s="73" t="s">
        <v>5757</v>
      </c>
      <c r="X451" s="73" t="s">
        <v>6443</v>
      </c>
    </row>
    <row r="452" spans="23:24">
      <c r="W452" s="73" t="s">
        <v>4537</v>
      </c>
      <c r="X452" s="73" t="s">
        <v>6444</v>
      </c>
    </row>
    <row r="453" spans="23:24">
      <c r="W453" s="73" t="s">
        <v>7538</v>
      </c>
      <c r="X453" s="73" t="s">
        <v>7974</v>
      </c>
    </row>
    <row r="454" spans="23:24">
      <c r="W454" s="73" t="s">
        <v>961</v>
      </c>
      <c r="X454" s="73" t="s">
        <v>6445</v>
      </c>
    </row>
    <row r="455" spans="23:24">
      <c r="W455" s="73" t="s">
        <v>962</v>
      </c>
      <c r="X455" s="73" t="s">
        <v>6446</v>
      </c>
    </row>
    <row r="456" spans="23:24">
      <c r="W456" s="73" t="s">
        <v>5758</v>
      </c>
      <c r="X456" s="73" t="s">
        <v>6447</v>
      </c>
    </row>
    <row r="457" spans="23:24">
      <c r="W457" s="73" t="s">
        <v>4641</v>
      </c>
      <c r="X457" s="73" t="s">
        <v>6448</v>
      </c>
    </row>
    <row r="458" spans="23:24">
      <c r="W458" s="73" t="s">
        <v>7539</v>
      </c>
      <c r="X458" s="73" t="s">
        <v>7975</v>
      </c>
    </row>
    <row r="459" spans="23:24">
      <c r="W459" s="73" t="s">
        <v>6200</v>
      </c>
      <c r="X459" s="73" t="s">
        <v>6449</v>
      </c>
    </row>
    <row r="460" spans="23:24">
      <c r="W460" s="73" t="s">
        <v>964</v>
      </c>
      <c r="X460" s="73" t="s">
        <v>6450</v>
      </c>
    </row>
    <row r="461" spans="23:24">
      <c r="W461" s="73" t="s">
        <v>431</v>
      </c>
      <c r="X461" s="73" t="s">
        <v>6451</v>
      </c>
    </row>
    <row r="462" spans="23:24">
      <c r="W462" s="73" t="s">
        <v>432</v>
      </c>
      <c r="X462" s="73" t="s">
        <v>6452</v>
      </c>
    </row>
    <row r="463" spans="23:24">
      <c r="W463" s="73" t="s">
        <v>5501</v>
      </c>
      <c r="X463" s="73" t="s">
        <v>6453</v>
      </c>
    </row>
    <row r="464" spans="23:24">
      <c r="W464" s="73" t="s">
        <v>433</v>
      </c>
      <c r="X464" s="73" t="s">
        <v>6454</v>
      </c>
    </row>
    <row r="465" spans="23:24">
      <c r="W465" s="73" t="s">
        <v>4642</v>
      </c>
      <c r="X465" s="73" t="s">
        <v>6455</v>
      </c>
    </row>
    <row r="466" spans="23:24">
      <c r="W466" s="73" t="s">
        <v>968</v>
      </c>
      <c r="X466" s="73" t="s">
        <v>6456</v>
      </c>
    </row>
    <row r="467" spans="23:24">
      <c r="W467" s="73" t="s">
        <v>969</v>
      </c>
      <c r="X467" s="73" t="s">
        <v>6457</v>
      </c>
    </row>
    <row r="468" spans="23:24">
      <c r="W468" s="73" t="s">
        <v>970</v>
      </c>
      <c r="X468" s="73" t="s">
        <v>6458</v>
      </c>
    </row>
    <row r="469" spans="23:24">
      <c r="W469" s="73" t="s">
        <v>7542</v>
      </c>
      <c r="X469" s="73" t="s">
        <v>7976</v>
      </c>
    </row>
    <row r="470" spans="23:24">
      <c r="W470" s="73" t="s">
        <v>5759</v>
      </c>
      <c r="X470" s="73" t="s">
        <v>6459</v>
      </c>
    </row>
    <row r="471" spans="23:24">
      <c r="W471" s="73" t="s">
        <v>7541</v>
      </c>
      <c r="X471" s="73" t="s">
        <v>7977</v>
      </c>
    </row>
    <row r="472" spans="23:24">
      <c r="W472" s="73" t="s">
        <v>4643</v>
      </c>
      <c r="X472" s="73" t="s">
        <v>6460</v>
      </c>
    </row>
    <row r="473" spans="23:24">
      <c r="W473" s="73" t="s">
        <v>7540</v>
      </c>
      <c r="X473" s="73" t="s">
        <v>7978</v>
      </c>
    </row>
    <row r="474" spans="23:24">
      <c r="W474" s="73" t="s">
        <v>6201</v>
      </c>
      <c r="X474" s="73" t="s">
        <v>6461</v>
      </c>
    </row>
    <row r="475" spans="23:24">
      <c r="W475" s="73" t="s">
        <v>972</v>
      </c>
      <c r="X475" s="73" t="s">
        <v>6462</v>
      </c>
    </row>
    <row r="476" spans="23:24">
      <c r="W476" s="73" t="s">
        <v>434</v>
      </c>
      <c r="X476" s="73" t="s">
        <v>6463</v>
      </c>
    </row>
    <row r="477" spans="23:24">
      <c r="W477" s="73" t="s">
        <v>435</v>
      </c>
      <c r="X477" s="73" t="s">
        <v>6464</v>
      </c>
    </row>
    <row r="478" spans="23:24">
      <c r="W478" s="73" t="s">
        <v>5502</v>
      </c>
      <c r="X478" s="73" t="s">
        <v>6465</v>
      </c>
    </row>
    <row r="479" spans="23:24">
      <c r="W479" s="73" t="s">
        <v>436</v>
      </c>
      <c r="X479" s="73" t="s">
        <v>6466</v>
      </c>
    </row>
    <row r="480" spans="23:24">
      <c r="W480" s="73" t="s">
        <v>4644</v>
      </c>
      <c r="X480" s="73" t="s">
        <v>5000</v>
      </c>
    </row>
    <row r="481" spans="23:24">
      <c r="W481" s="73" t="s">
        <v>976</v>
      </c>
      <c r="X481" s="73" t="s">
        <v>6467</v>
      </c>
    </row>
    <row r="482" spans="23:24">
      <c r="W482" s="73" t="s">
        <v>977</v>
      </c>
      <c r="X482" s="73" t="s">
        <v>6468</v>
      </c>
    </row>
    <row r="483" spans="23:24">
      <c r="W483" s="73" t="s">
        <v>978</v>
      </c>
      <c r="X483" s="73" t="s">
        <v>6469</v>
      </c>
    </row>
    <row r="484" spans="23:24">
      <c r="W484" s="73" t="s">
        <v>7545</v>
      </c>
      <c r="X484" s="73" t="s">
        <v>7979</v>
      </c>
    </row>
    <row r="485" spans="23:24">
      <c r="W485" s="73" t="s">
        <v>5760</v>
      </c>
      <c r="X485" s="73" t="s">
        <v>6470</v>
      </c>
    </row>
    <row r="486" spans="23:24">
      <c r="W486" s="73" t="s">
        <v>7544</v>
      </c>
      <c r="X486" s="73" t="s">
        <v>7980</v>
      </c>
    </row>
    <row r="487" spans="23:24">
      <c r="W487" s="73" t="s">
        <v>4645</v>
      </c>
      <c r="X487" s="73" t="s">
        <v>6471</v>
      </c>
    </row>
    <row r="488" spans="23:24">
      <c r="W488" s="73" t="s">
        <v>7543</v>
      </c>
      <c r="X488" s="73" t="s">
        <v>7981</v>
      </c>
    </row>
    <row r="489" spans="23:24">
      <c r="W489" s="73" t="s">
        <v>6202</v>
      </c>
      <c r="X489" s="73" t="s">
        <v>6472</v>
      </c>
    </row>
    <row r="490" spans="23:24">
      <c r="W490" s="73" t="s">
        <v>980</v>
      </c>
      <c r="X490" s="73" t="s">
        <v>6473</v>
      </c>
    </row>
    <row r="491" spans="23:24">
      <c r="W491" s="73" t="s">
        <v>437</v>
      </c>
      <c r="X491" s="73" t="s">
        <v>6474</v>
      </c>
    </row>
    <row r="492" spans="23:24">
      <c r="W492" s="73" t="s">
        <v>438</v>
      </c>
      <c r="X492" s="73" t="s">
        <v>6475</v>
      </c>
    </row>
    <row r="493" spans="23:24">
      <c r="W493" s="73" t="s">
        <v>5503</v>
      </c>
      <c r="X493" s="73" t="s">
        <v>6476</v>
      </c>
    </row>
    <row r="494" spans="23:24">
      <c r="W494" s="73" t="s">
        <v>439</v>
      </c>
      <c r="X494" s="73" t="s">
        <v>6477</v>
      </c>
    </row>
    <row r="495" spans="23:24">
      <c r="W495" s="73" t="s">
        <v>4646</v>
      </c>
      <c r="X495" s="73" t="s">
        <v>6478</v>
      </c>
    </row>
    <row r="496" spans="23:24">
      <c r="W496" s="73" t="s">
        <v>984</v>
      </c>
      <c r="X496" s="73" t="s">
        <v>6479</v>
      </c>
    </row>
    <row r="497" spans="23:24">
      <c r="W497" s="73" t="s">
        <v>985</v>
      </c>
      <c r="X497" s="73" t="s">
        <v>6480</v>
      </c>
    </row>
    <row r="498" spans="23:24">
      <c r="W498" s="73" t="s">
        <v>986</v>
      </c>
      <c r="X498" s="73" t="s">
        <v>6481</v>
      </c>
    </row>
    <row r="499" spans="23:24">
      <c r="W499" s="73" t="s">
        <v>7548</v>
      </c>
      <c r="X499" s="73" t="s">
        <v>7982</v>
      </c>
    </row>
    <row r="500" spans="23:24">
      <c r="W500" s="73" t="s">
        <v>5761</v>
      </c>
      <c r="X500" s="73" t="s">
        <v>6482</v>
      </c>
    </row>
    <row r="501" spans="23:24">
      <c r="W501" s="73" t="s">
        <v>7547</v>
      </c>
      <c r="X501" s="73" t="s">
        <v>7983</v>
      </c>
    </row>
    <row r="502" spans="23:24">
      <c r="W502" s="73" t="s">
        <v>4647</v>
      </c>
      <c r="X502" s="73" t="s">
        <v>6483</v>
      </c>
    </row>
    <row r="503" spans="23:24">
      <c r="W503" s="73" t="s">
        <v>7546</v>
      </c>
      <c r="X503" s="73" t="s">
        <v>7984</v>
      </c>
    </row>
    <row r="504" spans="23:24">
      <c r="W504" s="73" t="s">
        <v>6203</v>
      </c>
      <c r="X504" s="73" t="s">
        <v>6484</v>
      </c>
    </row>
    <row r="505" spans="23:24">
      <c r="W505" s="73" t="s">
        <v>988</v>
      </c>
      <c r="X505" s="73" t="s">
        <v>6485</v>
      </c>
    </row>
    <row r="506" spans="23:24">
      <c r="W506" s="73" t="s">
        <v>440</v>
      </c>
      <c r="X506" s="73" t="s">
        <v>6486</v>
      </c>
    </row>
    <row r="507" spans="23:24">
      <c r="W507" s="73" t="s">
        <v>441</v>
      </c>
      <c r="X507" s="73" t="s">
        <v>6487</v>
      </c>
    </row>
    <row r="508" spans="23:24">
      <c r="W508" s="73" t="s">
        <v>5504</v>
      </c>
      <c r="X508" s="73" t="s">
        <v>6488</v>
      </c>
    </row>
    <row r="509" spans="23:24">
      <c r="W509" s="73" t="s">
        <v>442</v>
      </c>
      <c r="X509" s="73" t="s">
        <v>6489</v>
      </c>
    </row>
    <row r="510" spans="23:24">
      <c r="W510" s="73" t="s">
        <v>4648</v>
      </c>
      <c r="X510" s="73" t="s">
        <v>6490</v>
      </c>
    </row>
    <row r="511" spans="23:24">
      <c r="W511" s="73" t="s">
        <v>992</v>
      </c>
      <c r="X511" s="73" t="s">
        <v>6491</v>
      </c>
    </row>
    <row r="512" spans="23:24">
      <c r="W512" s="73" t="s">
        <v>993</v>
      </c>
      <c r="X512" s="73" t="s">
        <v>6492</v>
      </c>
    </row>
    <row r="513" spans="23:24">
      <c r="W513" s="73" t="s">
        <v>994</v>
      </c>
      <c r="X513" s="73" t="s">
        <v>6493</v>
      </c>
    </row>
    <row r="514" spans="23:24">
      <c r="W514" s="73" t="s">
        <v>7551</v>
      </c>
      <c r="X514" s="73" t="s">
        <v>7985</v>
      </c>
    </row>
    <row r="515" spans="23:24">
      <c r="W515" s="73" t="s">
        <v>5762</v>
      </c>
      <c r="X515" s="73" t="s">
        <v>6494</v>
      </c>
    </row>
    <row r="516" spans="23:24">
      <c r="W516" s="73" t="s">
        <v>7550</v>
      </c>
      <c r="X516" s="73" t="s">
        <v>7986</v>
      </c>
    </row>
    <row r="517" spans="23:24">
      <c r="W517" s="73" t="s">
        <v>4649</v>
      </c>
      <c r="X517" s="73" t="s">
        <v>6495</v>
      </c>
    </row>
    <row r="518" spans="23:24">
      <c r="W518" s="73" t="s">
        <v>7549</v>
      </c>
      <c r="X518" s="73" t="s">
        <v>7987</v>
      </c>
    </row>
    <row r="519" spans="23:24">
      <c r="W519" s="73" t="s">
        <v>6204</v>
      </c>
      <c r="X519" s="73" t="s">
        <v>6496</v>
      </c>
    </row>
    <row r="520" spans="23:24">
      <c r="W520" s="73" t="s">
        <v>996</v>
      </c>
      <c r="X520" s="73" t="s">
        <v>6497</v>
      </c>
    </row>
    <row r="521" spans="23:24">
      <c r="W521" s="73" t="s">
        <v>443</v>
      </c>
      <c r="X521" s="73" t="s">
        <v>6498</v>
      </c>
    </row>
    <row r="522" spans="23:24">
      <c r="W522" s="73" t="s">
        <v>444</v>
      </c>
      <c r="X522" s="73" t="s">
        <v>6499</v>
      </c>
    </row>
    <row r="523" spans="23:24">
      <c r="W523" s="73" t="s">
        <v>5505</v>
      </c>
      <c r="X523" s="73" t="s">
        <v>6500</v>
      </c>
    </row>
    <row r="524" spans="23:24">
      <c r="W524" s="73" t="s">
        <v>445</v>
      </c>
      <c r="X524" s="73" t="s">
        <v>6501</v>
      </c>
    </row>
    <row r="525" spans="23:24">
      <c r="W525" s="73" t="s">
        <v>4650</v>
      </c>
      <c r="X525" s="73" t="s">
        <v>6502</v>
      </c>
    </row>
    <row r="526" spans="23:24">
      <c r="W526" s="73" t="s">
        <v>1000</v>
      </c>
      <c r="X526" s="73" t="s">
        <v>6503</v>
      </c>
    </row>
    <row r="527" spans="23:24">
      <c r="W527" s="73" t="s">
        <v>1001</v>
      </c>
      <c r="X527" s="73" t="s">
        <v>6504</v>
      </c>
    </row>
    <row r="528" spans="23:24">
      <c r="W528" s="73" t="s">
        <v>1002</v>
      </c>
      <c r="X528" s="73" t="s">
        <v>6505</v>
      </c>
    </row>
    <row r="529" spans="23:24">
      <c r="W529" s="73" t="s">
        <v>5763</v>
      </c>
      <c r="X529" s="73" t="s">
        <v>6506</v>
      </c>
    </row>
    <row r="530" spans="23:24">
      <c r="W530" s="73" t="s">
        <v>4651</v>
      </c>
      <c r="X530" s="73" t="s">
        <v>6507</v>
      </c>
    </row>
    <row r="531" spans="23:24">
      <c r="W531" s="73" t="s">
        <v>7552</v>
      </c>
      <c r="X531" s="73" t="s">
        <v>7988</v>
      </c>
    </row>
    <row r="532" spans="23:24">
      <c r="W532" s="73" t="s">
        <v>6205</v>
      </c>
      <c r="X532" s="73" t="s">
        <v>6508</v>
      </c>
    </row>
    <row r="533" spans="23:24">
      <c r="W533" s="73" t="s">
        <v>1004</v>
      </c>
      <c r="X533" s="73" t="s">
        <v>6509</v>
      </c>
    </row>
    <row r="534" spans="23:24">
      <c r="W534" s="73" t="s">
        <v>446</v>
      </c>
      <c r="X534" s="73" t="s">
        <v>6510</v>
      </c>
    </row>
    <row r="535" spans="23:24">
      <c r="W535" s="73" t="s">
        <v>447</v>
      </c>
      <c r="X535" s="73" t="s">
        <v>6511</v>
      </c>
    </row>
    <row r="536" spans="23:24">
      <c r="W536" s="73" t="s">
        <v>5506</v>
      </c>
      <c r="X536" s="73" t="s">
        <v>6512</v>
      </c>
    </row>
    <row r="537" spans="23:24">
      <c r="W537" s="73" t="s">
        <v>448</v>
      </c>
      <c r="X537" s="73" t="s">
        <v>6513</v>
      </c>
    </row>
    <row r="538" spans="23:24">
      <c r="W538" s="73" t="s">
        <v>4652</v>
      </c>
      <c r="X538" s="73" t="s">
        <v>6514</v>
      </c>
    </row>
    <row r="539" spans="23:24">
      <c r="W539" s="73" t="s">
        <v>1008</v>
      </c>
      <c r="X539" s="73" t="s">
        <v>6515</v>
      </c>
    </row>
    <row r="540" spans="23:24">
      <c r="W540" s="73" t="s">
        <v>1009</v>
      </c>
      <c r="X540" s="73" t="s">
        <v>6516</v>
      </c>
    </row>
    <row r="541" spans="23:24">
      <c r="W541" s="73" t="s">
        <v>1010</v>
      </c>
      <c r="X541" s="73" t="s">
        <v>6517</v>
      </c>
    </row>
    <row r="542" spans="23:24">
      <c r="W542" s="73" t="s">
        <v>7555</v>
      </c>
      <c r="X542" s="73" t="s">
        <v>7989</v>
      </c>
    </row>
    <row r="543" spans="23:24">
      <c r="W543" s="73" t="s">
        <v>5764</v>
      </c>
      <c r="X543" s="73" t="s">
        <v>6518</v>
      </c>
    </row>
    <row r="544" spans="23:24">
      <c r="W544" s="73" t="s">
        <v>7554</v>
      </c>
      <c r="X544" s="73" t="s">
        <v>7990</v>
      </c>
    </row>
    <row r="545" spans="23:24">
      <c r="W545" s="73" t="s">
        <v>4653</v>
      </c>
      <c r="X545" s="73" t="s">
        <v>6519</v>
      </c>
    </row>
    <row r="546" spans="23:24">
      <c r="W546" s="73" t="s">
        <v>7553</v>
      </c>
      <c r="X546" s="73" t="s">
        <v>7991</v>
      </c>
    </row>
    <row r="547" spans="23:24">
      <c r="W547" s="73" t="s">
        <v>6206</v>
      </c>
      <c r="X547" s="73" t="s">
        <v>6520</v>
      </c>
    </row>
    <row r="548" spans="23:24">
      <c r="W548" s="73" t="s">
        <v>1012</v>
      </c>
      <c r="X548" s="73" t="s">
        <v>6521</v>
      </c>
    </row>
    <row r="549" spans="23:24">
      <c r="W549" s="73" t="s">
        <v>449</v>
      </c>
      <c r="X549" s="73" t="s">
        <v>6522</v>
      </c>
    </row>
    <row r="550" spans="23:24">
      <c r="W550" s="73" t="s">
        <v>450</v>
      </c>
      <c r="X550" s="73" t="s">
        <v>6523</v>
      </c>
    </row>
    <row r="551" spans="23:24">
      <c r="W551" s="73" t="s">
        <v>5507</v>
      </c>
      <c r="X551" s="73" t="s">
        <v>6524</v>
      </c>
    </row>
    <row r="552" spans="23:24">
      <c r="W552" s="73" t="s">
        <v>451</v>
      </c>
      <c r="X552" s="73" t="s">
        <v>6525</v>
      </c>
    </row>
    <row r="553" spans="23:24">
      <c r="W553" s="73" t="s">
        <v>4654</v>
      </c>
      <c r="X553" s="73" t="s">
        <v>6526</v>
      </c>
    </row>
    <row r="554" spans="23:24">
      <c r="W554" s="73" t="s">
        <v>1016</v>
      </c>
      <c r="X554" s="73" t="s">
        <v>6527</v>
      </c>
    </row>
    <row r="555" spans="23:24">
      <c r="W555" s="73" t="s">
        <v>1017</v>
      </c>
      <c r="X555" s="73" t="s">
        <v>6528</v>
      </c>
    </row>
    <row r="556" spans="23:24">
      <c r="W556" s="73" t="s">
        <v>1018</v>
      </c>
      <c r="X556" s="73" t="s">
        <v>6529</v>
      </c>
    </row>
    <row r="557" spans="23:24">
      <c r="W557" s="73" t="s">
        <v>5765</v>
      </c>
      <c r="X557" s="73" t="s">
        <v>6530</v>
      </c>
    </row>
    <row r="558" spans="23:24">
      <c r="W558" s="73" t="s">
        <v>4655</v>
      </c>
      <c r="X558" s="73" t="s">
        <v>6531</v>
      </c>
    </row>
    <row r="559" spans="23:24">
      <c r="W559" s="73" t="s">
        <v>7556</v>
      </c>
      <c r="X559" s="73" t="s">
        <v>7992</v>
      </c>
    </row>
    <row r="560" spans="23:24">
      <c r="W560" s="73" t="s">
        <v>6207</v>
      </c>
      <c r="X560" s="73" t="s">
        <v>6532</v>
      </c>
    </row>
    <row r="561" spans="23:24">
      <c r="W561" s="73" t="s">
        <v>1020</v>
      </c>
      <c r="X561" s="73" t="s">
        <v>6533</v>
      </c>
    </row>
    <row r="562" spans="23:24">
      <c r="W562" s="73" t="s">
        <v>452</v>
      </c>
      <c r="X562" s="73" t="s">
        <v>6534</v>
      </c>
    </row>
    <row r="563" spans="23:24">
      <c r="W563" s="73" t="s">
        <v>453</v>
      </c>
      <c r="X563" s="73" t="s">
        <v>6535</v>
      </c>
    </row>
    <row r="564" spans="23:24">
      <c r="W564" s="73" t="s">
        <v>5508</v>
      </c>
      <c r="X564" s="73" t="s">
        <v>6536</v>
      </c>
    </row>
    <row r="565" spans="23:24">
      <c r="W565" s="73" t="s">
        <v>454</v>
      </c>
      <c r="X565" s="73" t="s">
        <v>6537</v>
      </c>
    </row>
    <row r="566" spans="23:24">
      <c r="W566" s="73" t="s">
        <v>4656</v>
      </c>
      <c r="X566" s="73" t="s">
        <v>6538</v>
      </c>
    </row>
    <row r="567" spans="23:24">
      <c r="W567" s="73" t="s">
        <v>1024</v>
      </c>
      <c r="X567" s="73" t="s">
        <v>6539</v>
      </c>
    </row>
    <row r="568" spans="23:24">
      <c r="W568" s="73" t="s">
        <v>1025</v>
      </c>
      <c r="X568" s="73" t="s">
        <v>6540</v>
      </c>
    </row>
    <row r="569" spans="23:24">
      <c r="W569" s="73" t="s">
        <v>1026</v>
      </c>
      <c r="X569" s="73" t="s">
        <v>6541</v>
      </c>
    </row>
    <row r="570" spans="23:24">
      <c r="W570" s="73" t="s">
        <v>7559</v>
      </c>
      <c r="X570" s="73" t="s">
        <v>7993</v>
      </c>
    </row>
    <row r="571" spans="23:24">
      <c r="W571" s="73" t="s">
        <v>5766</v>
      </c>
      <c r="X571" s="73" t="s">
        <v>6542</v>
      </c>
    </row>
    <row r="572" spans="23:24">
      <c r="W572" s="73" t="s">
        <v>7558</v>
      </c>
      <c r="X572" s="73" t="s">
        <v>7994</v>
      </c>
    </row>
    <row r="573" spans="23:24">
      <c r="W573" s="73" t="s">
        <v>4657</v>
      </c>
      <c r="X573" s="73" t="s">
        <v>6543</v>
      </c>
    </row>
    <row r="574" spans="23:24">
      <c r="W574" s="73" t="s">
        <v>7557</v>
      </c>
      <c r="X574" s="73" t="s">
        <v>7995</v>
      </c>
    </row>
    <row r="575" spans="23:24">
      <c r="W575" s="73" t="s">
        <v>6208</v>
      </c>
      <c r="X575" s="73" t="s">
        <v>6544</v>
      </c>
    </row>
    <row r="576" spans="23:24">
      <c r="W576" s="73" t="s">
        <v>1028</v>
      </c>
      <c r="X576" s="73" t="s">
        <v>6545</v>
      </c>
    </row>
    <row r="577" spans="23:24">
      <c r="W577" s="73" t="s">
        <v>455</v>
      </c>
      <c r="X577" s="73" t="s">
        <v>6546</v>
      </c>
    </row>
    <row r="578" spans="23:24">
      <c r="W578" s="73" t="s">
        <v>456</v>
      </c>
      <c r="X578" s="73" t="s">
        <v>6547</v>
      </c>
    </row>
    <row r="579" spans="23:24">
      <c r="W579" s="73" t="s">
        <v>5509</v>
      </c>
      <c r="X579" s="73" t="s">
        <v>6548</v>
      </c>
    </row>
    <row r="580" spans="23:24">
      <c r="W580" s="73" t="s">
        <v>457</v>
      </c>
      <c r="X580" s="73" t="s">
        <v>6549</v>
      </c>
    </row>
    <row r="581" spans="23:24">
      <c r="W581" s="73" t="s">
        <v>4658</v>
      </c>
      <c r="X581" s="73" t="s">
        <v>6550</v>
      </c>
    </row>
    <row r="582" spans="23:24">
      <c r="W582" s="73" t="s">
        <v>1032</v>
      </c>
      <c r="X582" s="73" t="s">
        <v>6551</v>
      </c>
    </row>
    <row r="583" spans="23:24">
      <c r="W583" s="73" t="s">
        <v>72</v>
      </c>
      <c r="X583" s="73" t="s">
        <v>6552</v>
      </c>
    </row>
    <row r="584" spans="23:24">
      <c r="W584" s="73" t="s">
        <v>73</v>
      </c>
      <c r="X584" s="73" t="s">
        <v>6553</v>
      </c>
    </row>
    <row r="585" spans="23:24">
      <c r="W585" s="73" t="s">
        <v>74</v>
      </c>
      <c r="X585" s="73" t="s">
        <v>6554</v>
      </c>
    </row>
    <row r="586" spans="23:24">
      <c r="W586" s="73" t="s">
        <v>5767</v>
      </c>
      <c r="X586" s="73" t="s">
        <v>6555</v>
      </c>
    </row>
    <row r="587" spans="23:24">
      <c r="W587" s="73" t="s">
        <v>4538</v>
      </c>
      <c r="X587" s="73" t="s">
        <v>6556</v>
      </c>
    </row>
    <row r="588" spans="23:24">
      <c r="W588" s="73" t="s">
        <v>7560</v>
      </c>
      <c r="X588" s="73" t="s">
        <v>7996</v>
      </c>
    </row>
    <row r="589" spans="23:24">
      <c r="W589" s="73" t="s">
        <v>76</v>
      </c>
      <c r="X589" s="73" t="s">
        <v>2985</v>
      </c>
    </row>
    <row r="590" spans="23:24">
      <c r="W590" s="73" t="s">
        <v>77</v>
      </c>
      <c r="X590" s="73" t="s">
        <v>2440</v>
      </c>
    </row>
    <row r="591" spans="23:24">
      <c r="W591" s="73" t="s">
        <v>78</v>
      </c>
      <c r="X591" s="73" t="s">
        <v>3925</v>
      </c>
    </row>
    <row r="592" spans="23:24">
      <c r="W592" s="73" t="s">
        <v>5768</v>
      </c>
      <c r="X592" s="73" t="s">
        <v>5988</v>
      </c>
    </row>
    <row r="593" spans="23:24">
      <c r="W593" s="73" t="s">
        <v>4539</v>
      </c>
      <c r="X593" s="73" t="s">
        <v>5019</v>
      </c>
    </row>
    <row r="594" spans="23:24">
      <c r="W594" s="73" t="s">
        <v>7561</v>
      </c>
      <c r="X594" s="73" t="s">
        <v>7997</v>
      </c>
    </row>
    <row r="595" spans="23:24">
      <c r="W595" s="73" t="s">
        <v>6125</v>
      </c>
      <c r="X595" s="73" t="s">
        <v>6557</v>
      </c>
    </row>
    <row r="596" spans="23:24">
      <c r="W596" s="73" t="s">
        <v>80</v>
      </c>
      <c r="X596" s="73" t="s">
        <v>2986</v>
      </c>
    </row>
    <row r="597" spans="23:24">
      <c r="W597" s="73" t="s">
        <v>7564</v>
      </c>
      <c r="X597" s="73" t="s">
        <v>7998</v>
      </c>
    </row>
    <row r="598" spans="23:24">
      <c r="W598" s="73" t="s">
        <v>81</v>
      </c>
      <c r="X598" s="73" t="s">
        <v>2441</v>
      </c>
    </row>
    <row r="599" spans="23:24">
      <c r="W599" s="73" t="s">
        <v>82</v>
      </c>
      <c r="X599" s="73" t="s">
        <v>3926</v>
      </c>
    </row>
    <row r="600" spans="23:24">
      <c r="W600" s="73" t="s">
        <v>5769</v>
      </c>
      <c r="X600" s="73" t="s">
        <v>5989</v>
      </c>
    </row>
    <row r="601" spans="23:24">
      <c r="W601" s="73" t="s">
        <v>7563</v>
      </c>
      <c r="X601" s="73" t="s">
        <v>7999</v>
      </c>
    </row>
    <row r="602" spans="23:24">
      <c r="W602" s="73" t="s">
        <v>4540</v>
      </c>
      <c r="X602" s="73" t="s">
        <v>5020</v>
      </c>
    </row>
    <row r="603" spans="23:24">
      <c r="W603" s="73" t="s">
        <v>7562</v>
      </c>
      <c r="X603" s="73" t="s">
        <v>8000</v>
      </c>
    </row>
    <row r="604" spans="23:24">
      <c r="W604" s="73" t="s">
        <v>6126</v>
      </c>
      <c r="X604" s="73" t="s">
        <v>6558</v>
      </c>
    </row>
    <row r="605" spans="23:24">
      <c r="W605" s="73" t="s">
        <v>84</v>
      </c>
      <c r="X605" s="73" t="s">
        <v>2987</v>
      </c>
    </row>
    <row r="606" spans="23:24">
      <c r="W606" s="73" t="s">
        <v>7567</v>
      </c>
      <c r="X606" s="73" t="s">
        <v>8001</v>
      </c>
    </row>
    <row r="607" spans="23:24">
      <c r="W607" s="73" t="s">
        <v>85</v>
      </c>
      <c r="X607" s="73" t="s">
        <v>2442</v>
      </c>
    </row>
    <row r="608" spans="23:24">
      <c r="W608" s="73" t="s">
        <v>86</v>
      </c>
      <c r="X608" s="73" t="s">
        <v>3927</v>
      </c>
    </row>
    <row r="609" spans="23:24">
      <c r="W609" s="73" t="s">
        <v>5770</v>
      </c>
      <c r="X609" s="73" t="s">
        <v>5990</v>
      </c>
    </row>
    <row r="610" spans="23:24">
      <c r="W610" s="73" t="s">
        <v>7566</v>
      </c>
      <c r="X610" s="73" t="s">
        <v>8002</v>
      </c>
    </row>
    <row r="611" spans="23:24">
      <c r="W611" s="73" t="s">
        <v>4541</v>
      </c>
      <c r="X611" s="73" t="s">
        <v>5021</v>
      </c>
    </row>
    <row r="612" spans="23:24">
      <c r="W612" s="73" t="s">
        <v>7565</v>
      </c>
      <c r="X612" s="73" t="s">
        <v>8003</v>
      </c>
    </row>
    <row r="613" spans="23:24">
      <c r="W613" s="73" t="s">
        <v>6127</v>
      </c>
      <c r="X613" s="73" t="s">
        <v>6559</v>
      </c>
    </row>
    <row r="614" spans="23:24">
      <c r="W614" s="73" t="s">
        <v>88</v>
      </c>
      <c r="X614" s="73" t="s">
        <v>2988</v>
      </c>
    </row>
    <row r="615" spans="23:24">
      <c r="W615" s="73" t="s">
        <v>7570</v>
      </c>
      <c r="X615" s="73" t="s">
        <v>8004</v>
      </c>
    </row>
    <row r="616" spans="23:24">
      <c r="W616" s="73" t="s">
        <v>89</v>
      </c>
      <c r="X616" s="73" t="s">
        <v>2443</v>
      </c>
    </row>
    <row r="617" spans="23:24">
      <c r="W617" s="73" t="s">
        <v>90</v>
      </c>
      <c r="X617" s="73" t="s">
        <v>8005</v>
      </c>
    </row>
    <row r="618" spans="23:24">
      <c r="W618" s="73" t="s">
        <v>5771</v>
      </c>
      <c r="X618" s="73" t="s">
        <v>8006</v>
      </c>
    </row>
    <row r="619" spans="23:24">
      <c r="W619" s="73" t="s">
        <v>7569</v>
      </c>
      <c r="X619" s="73" t="s">
        <v>8007</v>
      </c>
    </row>
    <row r="620" spans="23:24">
      <c r="W620" s="73" t="s">
        <v>4542</v>
      </c>
      <c r="X620" s="73" t="s">
        <v>8008</v>
      </c>
    </row>
    <row r="621" spans="23:24">
      <c r="W621" s="73" t="s">
        <v>7568</v>
      </c>
      <c r="X621" s="73" t="s">
        <v>8009</v>
      </c>
    </row>
    <row r="622" spans="23:24">
      <c r="W622" s="73" t="s">
        <v>6128</v>
      </c>
      <c r="X622" s="73" t="s">
        <v>6560</v>
      </c>
    </row>
    <row r="623" spans="23:24">
      <c r="W623" s="73" t="s">
        <v>92</v>
      </c>
      <c r="X623" s="73" t="s">
        <v>2989</v>
      </c>
    </row>
    <row r="624" spans="23:24">
      <c r="W624" s="73" t="s">
        <v>7573</v>
      </c>
      <c r="X624" s="73" t="s">
        <v>8010</v>
      </c>
    </row>
    <row r="625" spans="23:24">
      <c r="W625" s="73" t="s">
        <v>93</v>
      </c>
      <c r="X625" s="73" t="s">
        <v>2444</v>
      </c>
    </row>
    <row r="626" spans="23:24">
      <c r="W626" s="73" t="s">
        <v>94</v>
      </c>
      <c r="X626" s="73" t="s">
        <v>3929</v>
      </c>
    </row>
    <row r="627" spans="23:24">
      <c r="W627" s="73" t="s">
        <v>5772</v>
      </c>
      <c r="X627" s="73" t="s">
        <v>5991</v>
      </c>
    </row>
    <row r="628" spans="23:24">
      <c r="W628" s="73" t="s">
        <v>7572</v>
      </c>
      <c r="X628" s="73" t="s">
        <v>8011</v>
      </c>
    </row>
    <row r="629" spans="23:24">
      <c r="W629" s="73" t="s">
        <v>4543</v>
      </c>
      <c r="X629" s="73" t="s">
        <v>5023</v>
      </c>
    </row>
    <row r="630" spans="23:24">
      <c r="W630" s="73" t="s">
        <v>7571</v>
      </c>
      <c r="X630" s="73" t="s">
        <v>8012</v>
      </c>
    </row>
    <row r="631" spans="23:24">
      <c r="W631" s="73" t="s">
        <v>6129</v>
      </c>
      <c r="X631" s="73" t="s">
        <v>6561</v>
      </c>
    </row>
    <row r="632" spans="23:24">
      <c r="W632" s="73" t="s">
        <v>96</v>
      </c>
      <c r="X632" s="73" t="s">
        <v>2990</v>
      </c>
    </row>
    <row r="633" spans="23:24">
      <c r="W633" s="73" t="s">
        <v>97</v>
      </c>
      <c r="X633" s="73" t="s">
        <v>2445</v>
      </c>
    </row>
    <row r="634" spans="23:24">
      <c r="W634" s="73" t="s">
        <v>98</v>
      </c>
      <c r="X634" s="73" t="s">
        <v>3930</v>
      </c>
    </row>
    <row r="635" spans="23:24">
      <c r="W635" s="73" t="s">
        <v>5773</v>
      </c>
      <c r="X635" s="73" t="s">
        <v>5992</v>
      </c>
    </row>
    <row r="636" spans="23:24">
      <c r="W636" s="73" t="s">
        <v>4544</v>
      </c>
      <c r="X636" s="73" t="s">
        <v>5024</v>
      </c>
    </row>
    <row r="637" spans="23:24">
      <c r="W637" s="73" t="s">
        <v>7574</v>
      </c>
      <c r="X637" s="73" t="s">
        <v>8013</v>
      </c>
    </row>
    <row r="638" spans="23:24">
      <c r="W638" s="73" t="s">
        <v>6130</v>
      </c>
      <c r="X638" s="73" t="s">
        <v>6562</v>
      </c>
    </row>
    <row r="639" spans="23:24">
      <c r="W639" s="73" t="s">
        <v>100</v>
      </c>
      <c r="X639" s="73" t="s">
        <v>6563</v>
      </c>
    </row>
    <row r="640" spans="23:24">
      <c r="W640" s="73" t="s">
        <v>101</v>
      </c>
      <c r="X640" s="73" t="s">
        <v>6564</v>
      </c>
    </row>
    <row r="641" spans="23:24">
      <c r="W641" s="73" t="s">
        <v>102</v>
      </c>
      <c r="X641" s="73" t="s">
        <v>6565</v>
      </c>
    </row>
    <row r="642" spans="23:24">
      <c r="W642" s="73" t="s">
        <v>5774</v>
      </c>
      <c r="X642" s="73" t="s">
        <v>6566</v>
      </c>
    </row>
    <row r="643" spans="23:24">
      <c r="W643" s="73" t="s">
        <v>4545</v>
      </c>
      <c r="X643" s="73" t="s">
        <v>6567</v>
      </c>
    </row>
    <row r="644" spans="23:24">
      <c r="W644" s="73" t="s">
        <v>7575</v>
      </c>
      <c r="X644" s="73" t="s">
        <v>8014</v>
      </c>
    </row>
    <row r="645" spans="23:24">
      <c r="W645" s="73" t="s">
        <v>6131</v>
      </c>
      <c r="X645" s="73" t="s">
        <v>6568</v>
      </c>
    </row>
    <row r="646" spans="23:24">
      <c r="W646" s="73" t="s">
        <v>104</v>
      </c>
      <c r="X646" s="73" t="s">
        <v>2992</v>
      </c>
    </row>
    <row r="647" spans="23:24">
      <c r="W647" s="73" t="s">
        <v>7578</v>
      </c>
      <c r="X647" s="73" t="s">
        <v>8015</v>
      </c>
    </row>
    <row r="648" spans="23:24">
      <c r="W648" s="73" t="s">
        <v>105</v>
      </c>
      <c r="X648" s="73" t="s">
        <v>2447</v>
      </c>
    </row>
    <row r="649" spans="23:24">
      <c r="W649" s="73" t="s">
        <v>106</v>
      </c>
      <c r="X649" s="73" t="s">
        <v>3932</v>
      </c>
    </row>
    <row r="650" spans="23:24">
      <c r="W650" s="73" t="s">
        <v>5775</v>
      </c>
      <c r="X650" s="73" t="s">
        <v>5993</v>
      </c>
    </row>
    <row r="651" spans="23:24">
      <c r="W651" s="73" t="s">
        <v>7577</v>
      </c>
      <c r="X651" s="73" t="s">
        <v>8016</v>
      </c>
    </row>
    <row r="652" spans="23:24">
      <c r="W652" s="73" t="s">
        <v>4546</v>
      </c>
      <c r="X652" s="73" t="s">
        <v>5026</v>
      </c>
    </row>
    <row r="653" spans="23:24">
      <c r="W653" s="73" t="s">
        <v>7576</v>
      </c>
      <c r="X653" s="73" t="s">
        <v>8017</v>
      </c>
    </row>
    <row r="654" spans="23:24">
      <c r="W654" s="73" t="s">
        <v>6132</v>
      </c>
      <c r="X654" s="73" t="s">
        <v>6569</v>
      </c>
    </row>
    <row r="655" spans="23:24">
      <c r="W655" s="73" t="s">
        <v>108</v>
      </c>
      <c r="X655" s="73" t="s">
        <v>2993</v>
      </c>
    </row>
    <row r="656" spans="23:24">
      <c r="W656" s="73" t="s">
        <v>109</v>
      </c>
      <c r="X656" s="73" t="s">
        <v>2448</v>
      </c>
    </row>
    <row r="657" spans="23:24">
      <c r="W657" s="73" t="s">
        <v>110</v>
      </c>
      <c r="X657" s="73" t="s">
        <v>3933</v>
      </c>
    </row>
    <row r="658" spans="23:24">
      <c r="W658" s="73" t="s">
        <v>5776</v>
      </c>
      <c r="X658" s="73" t="s">
        <v>5994</v>
      </c>
    </row>
    <row r="659" spans="23:24">
      <c r="W659" s="73" t="s">
        <v>4547</v>
      </c>
      <c r="X659" s="73" t="s">
        <v>5027</v>
      </c>
    </row>
    <row r="660" spans="23:24">
      <c r="W660" s="73" t="s">
        <v>7579</v>
      </c>
      <c r="X660" s="73" t="s">
        <v>8018</v>
      </c>
    </row>
    <row r="661" spans="23:24">
      <c r="W661" s="73" t="s">
        <v>6133</v>
      </c>
      <c r="X661" s="73" t="s">
        <v>6570</v>
      </c>
    </row>
    <row r="662" spans="23:24">
      <c r="W662" s="73" t="s">
        <v>112</v>
      </c>
      <c r="X662" s="73" t="s">
        <v>6571</v>
      </c>
    </row>
    <row r="663" spans="23:24">
      <c r="W663" s="73" t="s">
        <v>113</v>
      </c>
      <c r="X663" s="73" t="s">
        <v>6572</v>
      </c>
    </row>
    <row r="664" spans="23:24">
      <c r="W664" s="73" t="s">
        <v>114</v>
      </c>
      <c r="X664" s="73" t="s">
        <v>6573</v>
      </c>
    </row>
    <row r="665" spans="23:24">
      <c r="W665" s="73" t="s">
        <v>5777</v>
      </c>
      <c r="X665" s="73" t="s">
        <v>6574</v>
      </c>
    </row>
    <row r="666" spans="23:24">
      <c r="W666" s="73" t="s">
        <v>4548</v>
      </c>
      <c r="X666" s="73" t="s">
        <v>6575</v>
      </c>
    </row>
    <row r="667" spans="23:24">
      <c r="W667" s="73" t="s">
        <v>7580</v>
      </c>
      <c r="X667" s="73" t="s">
        <v>8019</v>
      </c>
    </row>
    <row r="668" spans="23:24">
      <c r="W668" s="73" t="s">
        <v>6134</v>
      </c>
      <c r="X668" s="73" t="s">
        <v>6576</v>
      </c>
    </row>
    <row r="669" spans="23:24">
      <c r="W669" s="73" t="s">
        <v>116</v>
      </c>
      <c r="X669" s="73" t="s">
        <v>2995</v>
      </c>
    </row>
    <row r="670" spans="23:24">
      <c r="W670" s="73" t="s">
        <v>7583</v>
      </c>
      <c r="X670" s="73" t="s">
        <v>8020</v>
      </c>
    </row>
    <row r="671" spans="23:24">
      <c r="W671" s="73" t="s">
        <v>117</v>
      </c>
      <c r="X671" s="73" t="s">
        <v>2450</v>
      </c>
    </row>
    <row r="672" spans="23:24">
      <c r="W672" s="73" t="s">
        <v>118</v>
      </c>
      <c r="X672" s="73" t="s">
        <v>3935</v>
      </c>
    </row>
    <row r="673" spans="23:24">
      <c r="W673" s="73" t="s">
        <v>5778</v>
      </c>
      <c r="X673" s="73" t="s">
        <v>5995</v>
      </c>
    </row>
    <row r="674" spans="23:24">
      <c r="W674" s="73" t="s">
        <v>7582</v>
      </c>
      <c r="X674" s="73" t="s">
        <v>8021</v>
      </c>
    </row>
    <row r="675" spans="23:24">
      <c r="W675" s="73" t="s">
        <v>4549</v>
      </c>
      <c r="X675" s="73" t="s">
        <v>5029</v>
      </c>
    </row>
    <row r="676" spans="23:24">
      <c r="W676" s="73" t="s">
        <v>7581</v>
      </c>
      <c r="X676" s="73" t="s">
        <v>8022</v>
      </c>
    </row>
    <row r="677" spans="23:24">
      <c r="W677" s="73" t="s">
        <v>6135</v>
      </c>
      <c r="X677" s="73" t="s">
        <v>6577</v>
      </c>
    </row>
    <row r="678" spans="23:24">
      <c r="W678" s="73" t="s">
        <v>120</v>
      </c>
      <c r="X678" s="73" t="s">
        <v>2996</v>
      </c>
    </row>
    <row r="679" spans="23:24">
      <c r="W679" s="73" t="s">
        <v>121</v>
      </c>
      <c r="X679" s="73" t="s">
        <v>2451</v>
      </c>
    </row>
    <row r="680" spans="23:24">
      <c r="W680" s="73" t="s">
        <v>122</v>
      </c>
      <c r="X680" s="73" t="s">
        <v>3936</v>
      </c>
    </row>
    <row r="681" spans="23:24">
      <c r="W681" s="73" t="s">
        <v>5779</v>
      </c>
      <c r="X681" s="73" t="s">
        <v>5996</v>
      </c>
    </row>
    <row r="682" spans="23:24">
      <c r="W682" s="73" t="s">
        <v>4550</v>
      </c>
      <c r="X682" s="73" t="s">
        <v>5030</v>
      </c>
    </row>
    <row r="683" spans="23:24">
      <c r="W683" s="73" t="s">
        <v>7584</v>
      </c>
      <c r="X683" s="73" t="s">
        <v>8023</v>
      </c>
    </row>
    <row r="684" spans="23:24">
      <c r="W684" s="73" t="s">
        <v>6136</v>
      </c>
      <c r="X684" s="73" t="s">
        <v>6578</v>
      </c>
    </row>
    <row r="685" spans="23:24">
      <c r="W685" s="73" t="s">
        <v>124</v>
      </c>
      <c r="X685" s="73" t="s">
        <v>2997</v>
      </c>
    </row>
    <row r="686" spans="23:24">
      <c r="W686" s="73" t="s">
        <v>125</v>
      </c>
      <c r="X686" s="73" t="s">
        <v>2452</v>
      </c>
    </row>
    <row r="687" spans="23:24">
      <c r="W687" s="73" t="s">
        <v>126</v>
      </c>
      <c r="X687" s="73" t="s">
        <v>3937</v>
      </c>
    </row>
    <row r="688" spans="23:24">
      <c r="W688" s="73" t="s">
        <v>5780</v>
      </c>
      <c r="X688" s="73" t="s">
        <v>5997</v>
      </c>
    </row>
    <row r="689" spans="23:24">
      <c r="W689" s="73" t="s">
        <v>4551</v>
      </c>
      <c r="X689" s="73" t="s">
        <v>5031</v>
      </c>
    </row>
    <row r="690" spans="23:24">
      <c r="W690" s="73" t="s">
        <v>7585</v>
      </c>
      <c r="X690" s="73" t="s">
        <v>8024</v>
      </c>
    </row>
    <row r="691" spans="23:24">
      <c r="W691" s="73" t="s">
        <v>6137</v>
      </c>
      <c r="X691" s="73" t="s">
        <v>6579</v>
      </c>
    </row>
    <row r="692" spans="23:24">
      <c r="W692" s="73" t="s">
        <v>128</v>
      </c>
      <c r="X692" s="73" t="s">
        <v>2998</v>
      </c>
    </row>
    <row r="693" spans="23:24">
      <c r="W693" s="73" t="s">
        <v>129</v>
      </c>
      <c r="X693" s="73" t="s">
        <v>2453</v>
      </c>
    </row>
    <row r="694" spans="23:24">
      <c r="W694" s="73" t="s">
        <v>130</v>
      </c>
      <c r="X694" s="73" t="s">
        <v>3938</v>
      </c>
    </row>
    <row r="695" spans="23:24">
      <c r="W695" s="73" t="s">
        <v>5781</v>
      </c>
      <c r="X695" s="73" t="s">
        <v>5998</v>
      </c>
    </row>
    <row r="696" spans="23:24">
      <c r="W696" s="73" t="s">
        <v>4552</v>
      </c>
      <c r="X696" s="73" t="s">
        <v>5032</v>
      </c>
    </row>
    <row r="697" spans="23:24">
      <c r="W697" s="73" t="s">
        <v>7586</v>
      </c>
      <c r="X697" s="73" t="s">
        <v>8025</v>
      </c>
    </row>
    <row r="698" spans="23:24">
      <c r="W698" s="73" t="s">
        <v>6138</v>
      </c>
      <c r="X698" s="73" t="s">
        <v>6580</v>
      </c>
    </row>
    <row r="699" spans="23:24">
      <c r="W699" s="73" t="s">
        <v>132</v>
      </c>
      <c r="X699" s="73" t="s">
        <v>2999</v>
      </c>
    </row>
    <row r="700" spans="23:24">
      <c r="W700" s="73" t="s">
        <v>133</v>
      </c>
      <c r="X700" s="73" t="s">
        <v>2454</v>
      </c>
    </row>
    <row r="701" spans="23:24">
      <c r="W701" s="73" t="s">
        <v>134</v>
      </c>
      <c r="X701" s="73" t="s">
        <v>3939</v>
      </c>
    </row>
    <row r="702" spans="23:24">
      <c r="W702" s="73" t="s">
        <v>5782</v>
      </c>
      <c r="X702" s="73" t="s">
        <v>5999</v>
      </c>
    </row>
    <row r="703" spans="23:24">
      <c r="W703" s="73" t="s">
        <v>4553</v>
      </c>
      <c r="X703" s="73" t="s">
        <v>5033</v>
      </c>
    </row>
    <row r="704" spans="23:24">
      <c r="W704" s="73" t="s">
        <v>7587</v>
      </c>
      <c r="X704" s="73" t="s">
        <v>8026</v>
      </c>
    </row>
    <row r="705" spans="23:24">
      <c r="W705" s="73" t="s">
        <v>6139</v>
      </c>
      <c r="X705" s="73" t="s">
        <v>6581</v>
      </c>
    </row>
    <row r="706" spans="23:24">
      <c r="W706" s="73" t="s">
        <v>136</v>
      </c>
      <c r="X706" s="73" t="s">
        <v>3000</v>
      </c>
    </row>
    <row r="707" spans="23:24">
      <c r="W707" s="73" t="s">
        <v>137</v>
      </c>
      <c r="X707" s="73" t="s">
        <v>2455</v>
      </c>
    </row>
    <row r="708" spans="23:24">
      <c r="W708" s="73" t="s">
        <v>138</v>
      </c>
      <c r="X708" s="73" t="s">
        <v>3940</v>
      </c>
    </row>
    <row r="709" spans="23:24">
      <c r="W709" s="73" t="s">
        <v>5783</v>
      </c>
      <c r="X709" s="73" t="s">
        <v>6000</v>
      </c>
    </row>
    <row r="710" spans="23:24">
      <c r="W710" s="73" t="s">
        <v>4554</v>
      </c>
      <c r="X710" s="73" t="s">
        <v>5034</v>
      </c>
    </row>
    <row r="711" spans="23:24">
      <c r="W711" s="73" t="s">
        <v>7588</v>
      </c>
      <c r="X711" s="73" t="s">
        <v>8027</v>
      </c>
    </row>
    <row r="712" spans="23:24">
      <c r="W712" s="73" t="s">
        <v>6140</v>
      </c>
      <c r="X712" s="73" t="s">
        <v>6582</v>
      </c>
    </row>
    <row r="713" spans="23:24">
      <c r="W713" s="73" t="s">
        <v>140</v>
      </c>
      <c r="X713" s="73" t="s">
        <v>3001</v>
      </c>
    </row>
    <row r="714" spans="23:24">
      <c r="W714" s="73" t="s">
        <v>141</v>
      </c>
      <c r="X714" s="73" t="s">
        <v>2456</v>
      </c>
    </row>
    <row r="715" spans="23:24">
      <c r="W715" s="73" t="s">
        <v>142</v>
      </c>
      <c r="X715" s="73" t="s">
        <v>3941</v>
      </c>
    </row>
    <row r="716" spans="23:24">
      <c r="W716" s="73" t="s">
        <v>5784</v>
      </c>
      <c r="X716" s="73" t="s">
        <v>6001</v>
      </c>
    </row>
    <row r="717" spans="23:24">
      <c r="W717" s="73" t="s">
        <v>4555</v>
      </c>
      <c r="X717" s="73" t="s">
        <v>5035</v>
      </c>
    </row>
    <row r="718" spans="23:24">
      <c r="W718" s="73" t="s">
        <v>7589</v>
      </c>
      <c r="X718" s="73" t="s">
        <v>8028</v>
      </c>
    </row>
    <row r="719" spans="23:24">
      <c r="W719" s="73" t="s">
        <v>6141</v>
      </c>
      <c r="X719" s="73" t="s">
        <v>6583</v>
      </c>
    </row>
    <row r="720" spans="23:24">
      <c r="W720" s="73" t="s">
        <v>144</v>
      </c>
      <c r="X720" s="73" t="s">
        <v>3002</v>
      </c>
    </row>
    <row r="721" spans="23:24">
      <c r="W721" s="73" t="s">
        <v>145</v>
      </c>
      <c r="X721" s="73" t="s">
        <v>2457</v>
      </c>
    </row>
    <row r="722" spans="23:24">
      <c r="W722" s="73" t="s">
        <v>146</v>
      </c>
      <c r="X722" s="73" t="s">
        <v>3942</v>
      </c>
    </row>
    <row r="723" spans="23:24">
      <c r="W723" s="73" t="s">
        <v>5785</v>
      </c>
      <c r="X723" s="73" t="s">
        <v>6002</v>
      </c>
    </row>
    <row r="724" spans="23:24">
      <c r="W724" s="73" t="s">
        <v>4556</v>
      </c>
      <c r="X724" s="73" t="s">
        <v>5036</v>
      </c>
    </row>
    <row r="725" spans="23:24">
      <c r="W725" s="73" t="s">
        <v>7590</v>
      </c>
      <c r="X725" s="73" t="s">
        <v>8029</v>
      </c>
    </row>
    <row r="726" spans="23:24">
      <c r="W726" s="73" t="s">
        <v>6142</v>
      </c>
      <c r="X726" s="73" t="s">
        <v>6584</v>
      </c>
    </row>
    <row r="727" spans="23:24">
      <c r="W727" s="73" t="s">
        <v>148</v>
      </c>
      <c r="X727" s="73" t="s">
        <v>3003</v>
      </c>
    </row>
    <row r="728" spans="23:24">
      <c r="W728" s="73" t="s">
        <v>149</v>
      </c>
      <c r="X728" s="73" t="s">
        <v>2458</v>
      </c>
    </row>
    <row r="729" spans="23:24">
      <c r="W729" s="73" t="s">
        <v>150</v>
      </c>
      <c r="X729" s="73" t="s">
        <v>3943</v>
      </c>
    </row>
    <row r="730" spans="23:24">
      <c r="W730" s="73" t="s">
        <v>5786</v>
      </c>
      <c r="X730" s="73" t="s">
        <v>6003</v>
      </c>
    </row>
    <row r="731" spans="23:24">
      <c r="W731" s="73" t="s">
        <v>4557</v>
      </c>
      <c r="X731" s="73" t="s">
        <v>5037</v>
      </c>
    </row>
    <row r="732" spans="23:24">
      <c r="W732" s="73" t="s">
        <v>7591</v>
      </c>
      <c r="X732" s="73" t="s">
        <v>8030</v>
      </c>
    </row>
    <row r="733" spans="23:24">
      <c r="W733" s="73" t="s">
        <v>6143</v>
      </c>
      <c r="X733" s="73" t="s">
        <v>6585</v>
      </c>
    </row>
    <row r="734" spans="23:24">
      <c r="W734" s="73" t="s">
        <v>152</v>
      </c>
      <c r="X734" s="73" t="s">
        <v>3004</v>
      </c>
    </row>
    <row r="735" spans="23:24">
      <c r="W735" s="73" t="s">
        <v>153</v>
      </c>
      <c r="X735" s="73" t="s">
        <v>2459</v>
      </c>
    </row>
    <row r="736" spans="23:24">
      <c r="W736" s="73" t="s">
        <v>154</v>
      </c>
      <c r="X736" s="73" t="s">
        <v>3944</v>
      </c>
    </row>
    <row r="737" spans="23:24">
      <c r="W737" s="73" t="s">
        <v>5787</v>
      </c>
      <c r="X737" s="73" t="s">
        <v>6004</v>
      </c>
    </row>
    <row r="738" spans="23:24">
      <c r="W738" s="73" t="s">
        <v>4558</v>
      </c>
      <c r="X738" s="73" t="s">
        <v>5038</v>
      </c>
    </row>
    <row r="739" spans="23:24">
      <c r="W739" s="73" t="s">
        <v>7592</v>
      </c>
      <c r="X739" s="73" t="s">
        <v>8031</v>
      </c>
    </row>
    <row r="740" spans="23:24">
      <c r="W740" s="73" t="s">
        <v>6144</v>
      </c>
      <c r="X740" s="73" t="s">
        <v>6586</v>
      </c>
    </row>
    <row r="741" spans="23:24">
      <c r="W741" s="73" t="s">
        <v>156</v>
      </c>
      <c r="X741" s="73" t="s">
        <v>3005</v>
      </c>
    </row>
    <row r="742" spans="23:24">
      <c r="W742" s="73" t="s">
        <v>157</v>
      </c>
      <c r="X742" s="73" t="s">
        <v>2460</v>
      </c>
    </row>
    <row r="743" spans="23:24">
      <c r="W743" s="73" t="s">
        <v>158</v>
      </c>
      <c r="X743" s="73" t="s">
        <v>3945</v>
      </c>
    </row>
    <row r="744" spans="23:24">
      <c r="W744" s="73" t="s">
        <v>5788</v>
      </c>
      <c r="X744" s="73" t="s">
        <v>6005</v>
      </c>
    </row>
    <row r="745" spans="23:24">
      <c r="W745" s="73" t="s">
        <v>4559</v>
      </c>
      <c r="X745" s="73" t="s">
        <v>5039</v>
      </c>
    </row>
    <row r="746" spans="23:24">
      <c r="W746" s="73" t="s">
        <v>7593</v>
      </c>
      <c r="X746" s="73" t="s">
        <v>8032</v>
      </c>
    </row>
    <row r="747" spans="23:24">
      <c r="W747" s="73" t="s">
        <v>6145</v>
      </c>
      <c r="X747" s="73" t="s">
        <v>6587</v>
      </c>
    </row>
    <row r="748" spans="23:24">
      <c r="W748" s="73" t="s">
        <v>160</v>
      </c>
      <c r="X748" s="73" t="s">
        <v>3006</v>
      </c>
    </row>
    <row r="749" spans="23:24">
      <c r="W749" s="73" t="s">
        <v>161</v>
      </c>
      <c r="X749" s="73" t="s">
        <v>2461</v>
      </c>
    </row>
    <row r="750" spans="23:24">
      <c r="W750" s="73" t="s">
        <v>162</v>
      </c>
      <c r="X750" s="73" t="s">
        <v>3946</v>
      </c>
    </row>
    <row r="751" spans="23:24">
      <c r="W751" s="73" t="s">
        <v>5789</v>
      </c>
      <c r="X751" s="73" t="s">
        <v>6006</v>
      </c>
    </row>
    <row r="752" spans="23:24">
      <c r="W752" s="73" t="s">
        <v>4560</v>
      </c>
      <c r="X752" s="73" t="s">
        <v>5040</v>
      </c>
    </row>
    <row r="753" spans="23:24">
      <c r="W753" s="73" t="s">
        <v>7594</v>
      </c>
      <c r="X753" s="73" t="s">
        <v>8033</v>
      </c>
    </row>
    <row r="754" spans="23:24">
      <c r="W754" s="73" t="s">
        <v>6146</v>
      </c>
      <c r="X754" s="73" t="s">
        <v>6588</v>
      </c>
    </row>
    <row r="755" spans="23:24">
      <c r="W755" s="73" t="s">
        <v>164</v>
      </c>
      <c r="X755" s="73" t="s">
        <v>6589</v>
      </c>
    </row>
    <row r="756" spans="23:24">
      <c r="W756" s="73" t="s">
        <v>165</v>
      </c>
      <c r="X756" s="73" t="s">
        <v>6590</v>
      </c>
    </row>
    <row r="757" spans="23:24">
      <c r="W757" s="73" t="s">
        <v>166</v>
      </c>
      <c r="X757" s="73" t="s">
        <v>6591</v>
      </c>
    </row>
    <row r="758" spans="23:24">
      <c r="W758" s="73" t="s">
        <v>5790</v>
      </c>
      <c r="X758" s="73" t="s">
        <v>6592</v>
      </c>
    </row>
    <row r="759" spans="23:24">
      <c r="W759" s="73" t="s">
        <v>4561</v>
      </c>
      <c r="X759" s="73" t="s">
        <v>6593</v>
      </c>
    </row>
    <row r="760" spans="23:24">
      <c r="W760" s="73" t="s">
        <v>7595</v>
      </c>
      <c r="X760" s="73" t="s">
        <v>8034</v>
      </c>
    </row>
    <row r="761" spans="23:24">
      <c r="W761" s="73" t="s">
        <v>168</v>
      </c>
      <c r="X761" s="73" t="s">
        <v>6594</v>
      </c>
    </row>
    <row r="762" spans="23:24">
      <c r="W762" s="73" t="s">
        <v>169</v>
      </c>
      <c r="X762" s="73" t="s">
        <v>6595</v>
      </c>
    </row>
    <row r="763" spans="23:24">
      <c r="W763" s="73" t="s">
        <v>170</v>
      </c>
      <c r="X763" s="73" t="s">
        <v>6596</v>
      </c>
    </row>
    <row r="764" spans="23:24">
      <c r="W764" s="73" t="s">
        <v>5791</v>
      </c>
      <c r="X764" s="73" t="s">
        <v>6597</v>
      </c>
    </row>
    <row r="765" spans="23:24">
      <c r="W765" s="73" t="s">
        <v>4562</v>
      </c>
      <c r="X765" s="73" t="s">
        <v>6598</v>
      </c>
    </row>
    <row r="766" spans="23:24">
      <c r="W766" s="73" t="s">
        <v>7596</v>
      </c>
      <c r="X766" s="73" t="s">
        <v>8035</v>
      </c>
    </row>
    <row r="767" spans="23:24">
      <c r="W767" s="73" t="s">
        <v>172</v>
      </c>
      <c r="X767" s="73" t="s">
        <v>3009</v>
      </c>
    </row>
    <row r="768" spans="23:24">
      <c r="W768" s="73" t="s">
        <v>7599</v>
      </c>
      <c r="X768" s="73" t="s">
        <v>8036</v>
      </c>
    </row>
    <row r="769" spans="23:24">
      <c r="W769" s="73" t="s">
        <v>173</v>
      </c>
      <c r="X769" s="73" t="s">
        <v>2464</v>
      </c>
    </row>
    <row r="770" spans="23:24">
      <c r="W770" s="73" t="s">
        <v>174</v>
      </c>
      <c r="X770" s="73" t="s">
        <v>3949</v>
      </c>
    </row>
    <row r="771" spans="23:24">
      <c r="W771" s="73" t="s">
        <v>5792</v>
      </c>
      <c r="X771" s="73" t="s">
        <v>6007</v>
      </c>
    </row>
    <row r="772" spans="23:24">
      <c r="W772" s="73" t="s">
        <v>7598</v>
      </c>
      <c r="X772" s="73" t="s">
        <v>8037</v>
      </c>
    </row>
    <row r="773" spans="23:24">
      <c r="W773" s="73" t="s">
        <v>4563</v>
      </c>
      <c r="X773" s="73" t="s">
        <v>5043</v>
      </c>
    </row>
    <row r="774" spans="23:24">
      <c r="W774" s="73" t="s">
        <v>7597</v>
      </c>
      <c r="X774" s="73" t="s">
        <v>8038</v>
      </c>
    </row>
    <row r="775" spans="23:24">
      <c r="W775" s="73" t="s">
        <v>6147</v>
      </c>
      <c r="X775" s="73" t="s">
        <v>6599</v>
      </c>
    </row>
    <row r="776" spans="23:24">
      <c r="W776" s="73" t="s">
        <v>1033</v>
      </c>
      <c r="X776" s="73" t="s">
        <v>3247</v>
      </c>
    </row>
    <row r="777" spans="23:24">
      <c r="W777" s="73" t="s">
        <v>1034</v>
      </c>
      <c r="X777" s="73" t="s">
        <v>2707</v>
      </c>
    </row>
    <row r="778" spans="23:24">
      <c r="W778" s="73" t="s">
        <v>5793</v>
      </c>
      <c r="X778" s="73" t="s">
        <v>6008</v>
      </c>
    </row>
    <row r="779" spans="23:24">
      <c r="W779" s="73" t="s">
        <v>4659</v>
      </c>
      <c r="X779" s="73" t="s">
        <v>5044</v>
      </c>
    </row>
    <row r="780" spans="23:24">
      <c r="W780" s="73" t="s">
        <v>7600</v>
      </c>
      <c r="X780" s="73" t="s">
        <v>8039</v>
      </c>
    </row>
    <row r="781" spans="23:24">
      <c r="W781" s="73" t="s">
        <v>6209</v>
      </c>
      <c r="X781" s="73" t="s">
        <v>6600</v>
      </c>
    </row>
    <row r="782" spans="23:24">
      <c r="W782" s="73" t="s">
        <v>1036</v>
      </c>
      <c r="X782" s="73" t="s">
        <v>4191</v>
      </c>
    </row>
    <row r="783" spans="23:24">
      <c r="W783" s="73" t="s">
        <v>458</v>
      </c>
      <c r="X783" s="73" t="s">
        <v>3078</v>
      </c>
    </row>
    <row r="784" spans="23:24">
      <c r="W784" s="73" t="s">
        <v>459</v>
      </c>
      <c r="X784" s="73" t="s">
        <v>2536</v>
      </c>
    </row>
    <row r="785" spans="23:24">
      <c r="W785" s="73" t="s">
        <v>5510</v>
      </c>
      <c r="X785" s="73" t="s">
        <v>5647</v>
      </c>
    </row>
    <row r="786" spans="23:24">
      <c r="W786" s="73" t="s">
        <v>460</v>
      </c>
      <c r="X786" s="73" t="s">
        <v>4021</v>
      </c>
    </row>
    <row r="787" spans="23:24">
      <c r="W787" s="73" t="s">
        <v>4660</v>
      </c>
      <c r="X787" s="73" t="s">
        <v>5045</v>
      </c>
    </row>
    <row r="788" spans="23:24">
      <c r="W788" s="73" t="s">
        <v>1040</v>
      </c>
      <c r="X788" s="73" t="s">
        <v>4192</v>
      </c>
    </row>
    <row r="789" spans="23:24">
      <c r="W789" s="73" t="s">
        <v>176</v>
      </c>
      <c r="X789" s="73" t="s">
        <v>6601</v>
      </c>
    </row>
    <row r="790" spans="23:24">
      <c r="W790" s="73" t="s">
        <v>177</v>
      </c>
      <c r="X790" s="73" t="s">
        <v>6602</v>
      </c>
    </row>
    <row r="791" spans="23:24">
      <c r="W791" s="73" t="s">
        <v>178</v>
      </c>
      <c r="X791" s="73" t="s">
        <v>6603</v>
      </c>
    </row>
    <row r="792" spans="23:24">
      <c r="W792" s="73" t="s">
        <v>5794</v>
      </c>
      <c r="X792" s="73" t="s">
        <v>6604</v>
      </c>
    </row>
    <row r="793" spans="23:24">
      <c r="W793" s="73" t="s">
        <v>4564</v>
      </c>
      <c r="X793" s="73" t="s">
        <v>6605</v>
      </c>
    </row>
    <row r="794" spans="23:24">
      <c r="W794" s="73" t="s">
        <v>7601</v>
      </c>
      <c r="X794" s="73" t="s">
        <v>8040</v>
      </c>
    </row>
    <row r="795" spans="23:24">
      <c r="W795" s="73" t="s">
        <v>6148</v>
      </c>
      <c r="X795" s="73" t="s">
        <v>6606</v>
      </c>
    </row>
    <row r="796" spans="23:24">
      <c r="W796" s="73" t="s">
        <v>180</v>
      </c>
      <c r="X796" s="73" t="s">
        <v>6607</v>
      </c>
    </row>
    <row r="797" spans="23:24">
      <c r="W797" s="73" t="s">
        <v>181</v>
      </c>
      <c r="X797" s="73" t="s">
        <v>6608</v>
      </c>
    </row>
    <row r="798" spans="23:24">
      <c r="W798" s="73" t="s">
        <v>182</v>
      </c>
      <c r="X798" s="73" t="s">
        <v>6609</v>
      </c>
    </row>
    <row r="799" spans="23:24">
      <c r="W799" s="73" t="s">
        <v>5795</v>
      </c>
      <c r="X799" s="73" t="s">
        <v>6610</v>
      </c>
    </row>
    <row r="800" spans="23:24">
      <c r="W800" s="73" t="s">
        <v>4565</v>
      </c>
      <c r="X800" s="73" t="s">
        <v>6611</v>
      </c>
    </row>
    <row r="801" spans="23:24">
      <c r="W801" s="73" t="s">
        <v>7602</v>
      </c>
      <c r="X801" s="73" t="s">
        <v>8041</v>
      </c>
    </row>
    <row r="802" spans="23:24">
      <c r="W802" s="73" t="s">
        <v>6149</v>
      </c>
      <c r="X802" s="73" t="s">
        <v>6612</v>
      </c>
    </row>
    <row r="803" spans="23:24">
      <c r="W803" s="73" t="s">
        <v>184</v>
      </c>
      <c r="X803" s="73" t="s">
        <v>6613</v>
      </c>
    </row>
    <row r="804" spans="23:24">
      <c r="W804" s="73" t="s">
        <v>185</v>
      </c>
      <c r="X804" s="73" t="s">
        <v>6614</v>
      </c>
    </row>
    <row r="805" spans="23:24">
      <c r="W805" s="73" t="s">
        <v>186</v>
      </c>
      <c r="X805" s="73" t="s">
        <v>6615</v>
      </c>
    </row>
    <row r="806" spans="23:24">
      <c r="W806" s="73" t="s">
        <v>5796</v>
      </c>
      <c r="X806" s="73" t="s">
        <v>6616</v>
      </c>
    </row>
    <row r="807" spans="23:24">
      <c r="W807" s="73" t="s">
        <v>4566</v>
      </c>
      <c r="X807" s="73" t="s">
        <v>6617</v>
      </c>
    </row>
    <row r="808" spans="23:24">
      <c r="W808" s="73" t="s">
        <v>7603</v>
      </c>
      <c r="X808" s="73" t="s">
        <v>8042</v>
      </c>
    </row>
    <row r="809" spans="23:24">
      <c r="W809" s="73" t="s">
        <v>6150</v>
      </c>
      <c r="X809" s="73" t="s">
        <v>6618</v>
      </c>
    </row>
    <row r="810" spans="23:24">
      <c r="W810" s="73" t="s">
        <v>1041</v>
      </c>
      <c r="X810" s="73" t="s">
        <v>6619</v>
      </c>
    </row>
    <row r="811" spans="23:24">
      <c r="W811" s="73" t="s">
        <v>1042</v>
      </c>
      <c r="X811" s="73" t="s">
        <v>6620</v>
      </c>
    </row>
    <row r="812" spans="23:24">
      <c r="W812" s="73" t="s">
        <v>7606</v>
      </c>
      <c r="X812" s="73" t="s">
        <v>8043</v>
      </c>
    </row>
    <row r="813" spans="23:24">
      <c r="W813" s="73" t="s">
        <v>5797</v>
      </c>
      <c r="X813" s="73" t="s">
        <v>6621</v>
      </c>
    </row>
    <row r="814" spans="23:24">
      <c r="W814" s="73" t="s">
        <v>7605</v>
      </c>
      <c r="X814" s="73" t="s">
        <v>8044</v>
      </c>
    </row>
    <row r="815" spans="23:24">
      <c r="W815" s="73" t="s">
        <v>4661</v>
      </c>
      <c r="X815" s="73" t="s">
        <v>6622</v>
      </c>
    </row>
    <row r="816" spans="23:24">
      <c r="W816" s="73" t="s">
        <v>7604</v>
      </c>
      <c r="X816" s="73" t="s">
        <v>8045</v>
      </c>
    </row>
    <row r="817" spans="23:24">
      <c r="W817" s="73" t="s">
        <v>6210</v>
      </c>
      <c r="X817" s="73" t="s">
        <v>6623</v>
      </c>
    </row>
    <row r="818" spans="23:24">
      <c r="W818" s="73" t="s">
        <v>1044</v>
      </c>
      <c r="X818" s="73" t="s">
        <v>6624</v>
      </c>
    </row>
    <row r="819" spans="23:24">
      <c r="W819" s="73" t="s">
        <v>461</v>
      </c>
      <c r="X819" s="73" t="s">
        <v>6625</v>
      </c>
    </row>
    <row r="820" spans="23:24">
      <c r="W820" s="73" t="s">
        <v>462</v>
      </c>
      <c r="X820" s="73" t="s">
        <v>6626</v>
      </c>
    </row>
    <row r="821" spans="23:24">
      <c r="W821" s="73" t="s">
        <v>5511</v>
      </c>
      <c r="X821" s="73" t="s">
        <v>6627</v>
      </c>
    </row>
    <row r="822" spans="23:24">
      <c r="W822" s="73" t="s">
        <v>463</v>
      </c>
      <c r="X822" s="73" t="s">
        <v>6628</v>
      </c>
    </row>
    <row r="823" spans="23:24">
      <c r="W823" s="73" t="s">
        <v>4662</v>
      </c>
      <c r="X823" s="73" t="s">
        <v>6629</v>
      </c>
    </row>
    <row r="824" spans="23:24">
      <c r="W824" s="73" t="s">
        <v>1048</v>
      </c>
      <c r="X824" s="73" t="s">
        <v>6630</v>
      </c>
    </row>
    <row r="825" spans="23:24">
      <c r="W825" s="73" t="s">
        <v>188</v>
      </c>
      <c r="X825" s="73" t="s">
        <v>3013</v>
      </c>
    </row>
    <row r="826" spans="23:24">
      <c r="W826" s="73" t="s">
        <v>189</v>
      </c>
      <c r="X826" s="73" t="s">
        <v>2468</v>
      </c>
    </row>
    <row r="827" spans="23:24">
      <c r="W827" s="73" t="s">
        <v>190</v>
      </c>
      <c r="X827" s="73" t="s">
        <v>3953</v>
      </c>
    </row>
    <row r="828" spans="23:24">
      <c r="W828" s="73" t="s">
        <v>5798</v>
      </c>
      <c r="X828" s="73" t="s">
        <v>6009</v>
      </c>
    </row>
    <row r="829" spans="23:24">
      <c r="W829" s="73" t="s">
        <v>4567</v>
      </c>
      <c r="X829" s="73" t="s">
        <v>5051</v>
      </c>
    </row>
    <row r="830" spans="23:24">
      <c r="W830" s="73" t="s">
        <v>7607</v>
      </c>
      <c r="X830" s="73" t="s">
        <v>8046</v>
      </c>
    </row>
    <row r="831" spans="23:24">
      <c r="W831" s="73" t="s">
        <v>6151</v>
      </c>
      <c r="X831" s="73" t="s">
        <v>6631</v>
      </c>
    </row>
    <row r="832" spans="23:24">
      <c r="W832" s="73" t="s">
        <v>1049</v>
      </c>
      <c r="X832" s="73" t="s">
        <v>6632</v>
      </c>
    </row>
    <row r="833" spans="23:24">
      <c r="W833" s="73" t="s">
        <v>1050</v>
      </c>
      <c r="X833" s="73" t="s">
        <v>6633</v>
      </c>
    </row>
    <row r="834" spans="23:24">
      <c r="W834" s="73" t="s">
        <v>5799</v>
      </c>
      <c r="X834" s="73" t="s">
        <v>6634</v>
      </c>
    </row>
    <row r="835" spans="23:24">
      <c r="W835" s="73" t="s">
        <v>4663</v>
      </c>
      <c r="X835" s="73" t="s">
        <v>6635</v>
      </c>
    </row>
    <row r="836" spans="23:24">
      <c r="W836" s="73" t="s">
        <v>7608</v>
      </c>
      <c r="X836" s="73" t="s">
        <v>8047</v>
      </c>
    </row>
    <row r="837" spans="23:24">
      <c r="W837" s="73" t="s">
        <v>6211</v>
      </c>
      <c r="X837" s="73" t="s">
        <v>6636</v>
      </c>
    </row>
    <row r="838" spans="23:24">
      <c r="W838" s="73" t="s">
        <v>1052</v>
      </c>
      <c r="X838" s="73" t="s">
        <v>6637</v>
      </c>
    </row>
    <row r="839" spans="23:24">
      <c r="W839" s="73" t="s">
        <v>464</v>
      </c>
      <c r="X839" s="73" t="s">
        <v>6638</v>
      </c>
    </row>
    <row r="840" spans="23:24">
      <c r="W840" s="73" t="s">
        <v>465</v>
      </c>
      <c r="X840" s="73" t="s">
        <v>6639</v>
      </c>
    </row>
    <row r="841" spans="23:24">
      <c r="W841" s="73" t="s">
        <v>5512</v>
      </c>
      <c r="X841" s="73" t="s">
        <v>6640</v>
      </c>
    </row>
    <row r="842" spans="23:24">
      <c r="W842" s="73" t="s">
        <v>466</v>
      </c>
      <c r="X842" s="73" t="s">
        <v>6641</v>
      </c>
    </row>
    <row r="843" spans="23:24">
      <c r="W843" s="73" t="s">
        <v>4664</v>
      </c>
      <c r="X843" s="73" t="s">
        <v>6642</v>
      </c>
    </row>
    <row r="844" spans="23:24">
      <c r="W844" s="73" t="s">
        <v>1056</v>
      </c>
      <c r="X844" s="73" t="s">
        <v>6643</v>
      </c>
    </row>
    <row r="845" spans="23:24">
      <c r="W845" s="73" t="s">
        <v>192</v>
      </c>
      <c r="X845" s="73" t="s">
        <v>6644</v>
      </c>
    </row>
    <row r="846" spans="23:24">
      <c r="W846" s="73" t="s">
        <v>193</v>
      </c>
      <c r="X846" s="73" t="s">
        <v>6645</v>
      </c>
    </row>
    <row r="847" spans="23:24">
      <c r="W847" s="73" t="s">
        <v>194</v>
      </c>
      <c r="X847" s="73" t="s">
        <v>6646</v>
      </c>
    </row>
    <row r="848" spans="23:24">
      <c r="W848" s="73" t="s">
        <v>5800</v>
      </c>
      <c r="X848" s="73" t="s">
        <v>6647</v>
      </c>
    </row>
    <row r="849" spans="23:24">
      <c r="W849" s="73" t="s">
        <v>4568</v>
      </c>
      <c r="X849" s="73" t="s">
        <v>6648</v>
      </c>
    </row>
    <row r="850" spans="23:24">
      <c r="W850" s="73" t="s">
        <v>7609</v>
      </c>
      <c r="X850" s="73" t="s">
        <v>8048</v>
      </c>
    </row>
    <row r="851" spans="23:24">
      <c r="W851" s="73" t="s">
        <v>6152</v>
      </c>
      <c r="X851" s="73" t="s">
        <v>6649</v>
      </c>
    </row>
    <row r="852" spans="23:24">
      <c r="W852" s="73" t="s">
        <v>196</v>
      </c>
      <c r="X852" s="73" t="s">
        <v>3015</v>
      </c>
    </row>
    <row r="853" spans="23:24">
      <c r="W853" s="73" t="s">
        <v>7612</v>
      </c>
      <c r="X853" s="73" t="s">
        <v>8049</v>
      </c>
    </row>
    <row r="854" spans="23:24">
      <c r="W854" s="73" t="s">
        <v>197</v>
      </c>
      <c r="X854" s="73" t="s">
        <v>2470</v>
      </c>
    </row>
    <row r="855" spans="23:24">
      <c r="W855" s="73" t="s">
        <v>198</v>
      </c>
      <c r="X855" s="73" t="s">
        <v>3955</v>
      </c>
    </row>
    <row r="856" spans="23:24">
      <c r="W856" s="73" t="s">
        <v>5801</v>
      </c>
      <c r="X856" s="73" t="s">
        <v>6010</v>
      </c>
    </row>
    <row r="857" spans="23:24">
      <c r="W857" s="73" t="s">
        <v>7611</v>
      </c>
      <c r="X857" s="73" t="s">
        <v>8050</v>
      </c>
    </row>
    <row r="858" spans="23:24">
      <c r="W858" s="73" t="s">
        <v>4569</v>
      </c>
      <c r="X858" s="73" t="s">
        <v>5055</v>
      </c>
    </row>
    <row r="859" spans="23:24">
      <c r="W859" s="73" t="s">
        <v>7610</v>
      </c>
      <c r="X859" s="73" t="s">
        <v>8051</v>
      </c>
    </row>
    <row r="860" spans="23:24">
      <c r="W860" s="73" t="s">
        <v>6153</v>
      </c>
      <c r="X860" s="73" t="s">
        <v>6650</v>
      </c>
    </row>
    <row r="861" spans="23:24">
      <c r="W861" s="73" t="s">
        <v>200</v>
      </c>
      <c r="X861" s="73" t="s">
        <v>3016</v>
      </c>
    </row>
    <row r="862" spans="23:24">
      <c r="W862" s="73" t="s">
        <v>201</v>
      </c>
      <c r="X862" s="73" t="s">
        <v>2471</v>
      </c>
    </row>
    <row r="863" spans="23:24">
      <c r="W863" s="73" t="s">
        <v>202</v>
      </c>
      <c r="X863" s="73" t="s">
        <v>3956</v>
      </c>
    </row>
    <row r="864" spans="23:24">
      <c r="W864" s="73" t="s">
        <v>5802</v>
      </c>
      <c r="X864" s="73" t="s">
        <v>6011</v>
      </c>
    </row>
    <row r="865" spans="23:24">
      <c r="W865" s="73" t="s">
        <v>4570</v>
      </c>
      <c r="X865" s="73" t="s">
        <v>5056</v>
      </c>
    </row>
    <row r="866" spans="23:24">
      <c r="W866" s="73" t="s">
        <v>7613</v>
      </c>
      <c r="X866" s="73" t="s">
        <v>8052</v>
      </c>
    </row>
    <row r="867" spans="23:24">
      <c r="W867" s="73" t="s">
        <v>1057</v>
      </c>
      <c r="X867" s="73" t="s">
        <v>3253</v>
      </c>
    </row>
    <row r="868" spans="23:24">
      <c r="W868" s="73" t="s">
        <v>1058</v>
      </c>
      <c r="X868" s="73" t="s">
        <v>2713</v>
      </c>
    </row>
    <row r="869" spans="23:24">
      <c r="W869" s="73" t="s">
        <v>5803</v>
      </c>
      <c r="X869" s="73" t="s">
        <v>6012</v>
      </c>
    </row>
    <row r="870" spans="23:24">
      <c r="W870" s="73" t="s">
        <v>4665</v>
      </c>
      <c r="X870" s="73" t="s">
        <v>5057</v>
      </c>
    </row>
    <row r="871" spans="23:24">
      <c r="W871" s="73" t="s">
        <v>1060</v>
      </c>
      <c r="X871" s="73" t="s">
        <v>4197</v>
      </c>
    </row>
    <row r="872" spans="23:24">
      <c r="W872" s="73" t="s">
        <v>467</v>
      </c>
      <c r="X872" s="73" t="s">
        <v>3081</v>
      </c>
    </row>
    <row r="873" spans="23:24">
      <c r="W873" s="73" t="s">
        <v>468</v>
      </c>
      <c r="X873" s="73" t="s">
        <v>2539</v>
      </c>
    </row>
    <row r="874" spans="23:24">
      <c r="W874" s="73" t="s">
        <v>5513</v>
      </c>
      <c r="X874" s="73" t="s">
        <v>5648</v>
      </c>
    </row>
    <row r="875" spans="23:24">
      <c r="W875" s="73" t="s">
        <v>469</v>
      </c>
      <c r="X875" s="73" t="s">
        <v>4024</v>
      </c>
    </row>
    <row r="876" spans="23:24">
      <c r="W876" s="73" t="s">
        <v>4666</v>
      </c>
      <c r="X876" s="73" t="s">
        <v>5058</v>
      </c>
    </row>
    <row r="877" spans="23:24">
      <c r="W877" s="73" t="s">
        <v>1064</v>
      </c>
      <c r="X877" s="73" t="s">
        <v>4198</v>
      </c>
    </row>
    <row r="878" spans="23:24">
      <c r="W878" s="73" t="s">
        <v>7614</v>
      </c>
      <c r="X878" s="73" t="s">
        <v>8053</v>
      </c>
    </row>
    <row r="879" spans="23:24">
      <c r="W879" s="73" t="s">
        <v>7615</v>
      </c>
      <c r="X879" s="73" t="s">
        <v>8054</v>
      </c>
    </row>
    <row r="880" spans="23:24">
      <c r="W880" s="73" t="s">
        <v>7616</v>
      </c>
      <c r="X880" s="73" t="s">
        <v>8055</v>
      </c>
    </row>
    <row r="881" spans="23:24">
      <c r="W881" s="73" t="s">
        <v>7617</v>
      </c>
      <c r="X881" s="73" t="s">
        <v>8056</v>
      </c>
    </row>
    <row r="882" spans="23:24">
      <c r="W882" s="73" t="s">
        <v>7619</v>
      </c>
      <c r="X882" s="73" t="s">
        <v>8057</v>
      </c>
    </row>
    <row r="883" spans="23:24">
      <c r="W883" s="73" t="s">
        <v>6212</v>
      </c>
      <c r="X883" s="73" t="s">
        <v>6651</v>
      </c>
    </row>
    <row r="884" spans="23:24">
      <c r="W884" s="73" t="s">
        <v>7618</v>
      </c>
      <c r="X884" s="73" t="s">
        <v>8058</v>
      </c>
    </row>
    <row r="885" spans="23:24">
      <c r="W885" s="73" t="s">
        <v>7620</v>
      </c>
      <c r="X885" s="73" t="s">
        <v>8059</v>
      </c>
    </row>
    <row r="886" spans="23:24">
      <c r="W886" s="73" t="s">
        <v>7621</v>
      </c>
      <c r="X886" s="73" t="s">
        <v>8060</v>
      </c>
    </row>
    <row r="887" spans="23:24">
      <c r="W887" s="73" t="s">
        <v>7622</v>
      </c>
      <c r="X887" s="73" t="s">
        <v>8061</v>
      </c>
    </row>
    <row r="888" spans="23:24">
      <c r="W888" s="73" t="s">
        <v>7623</v>
      </c>
      <c r="X888" s="73" t="s">
        <v>8062</v>
      </c>
    </row>
    <row r="889" spans="23:24">
      <c r="W889" s="73" t="s">
        <v>7624</v>
      </c>
      <c r="X889" s="73" t="s">
        <v>8063</v>
      </c>
    </row>
    <row r="890" spans="23:24">
      <c r="W890" s="73" t="s">
        <v>7625</v>
      </c>
      <c r="X890" s="73" t="s">
        <v>8064</v>
      </c>
    </row>
    <row r="891" spans="23:24">
      <c r="W891" s="73" t="s">
        <v>1065</v>
      </c>
      <c r="X891" s="73" t="s">
        <v>3255</v>
      </c>
    </row>
    <row r="892" spans="23:24">
      <c r="W892" s="73" t="s">
        <v>1066</v>
      </c>
      <c r="X892" s="73" t="s">
        <v>2715</v>
      </c>
    </row>
    <row r="893" spans="23:24">
      <c r="W893" s="73" t="s">
        <v>5804</v>
      </c>
      <c r="X893" s="73" t="s">
        <v>6013</v>
      </c>
    </row>
    <row r="894" spans="23:24">
      <c r="W894" s="73" t="s">
        <v>4667</v>
      </c>
      <c r="X894" s="73" t="s">
        <v>5059</v>
      </c>
    </row>
    <row r="895" spans="23:24">
      <c r="W895" s="73" t="s">
        <v>1068</v>
      </c>
      <c r="X895" s="73" t="s">
        <v>4199</v>
      </c>
    </row>
    <row r="896" spans="23:24">
      <c r="W896" s="73" t="s">
        <v>470</v>
      </c>
      <c r="X896" s="73" t="s">
        <v>3082</v>
      </c>
    </row>
    <row r="897" spans="23:24">
      <c r="W897" s="73" t="s">
        <v>471</v>
      </c>
      <c r="X897" s="73" t="s">
        <v>2540</v>
      </c>
    </row>
    <row r="898" spans="23:24">
      <c r="W898" s="73" t="s">
        <v>5514</v>
      </c>
      <c r="X898" s="73" t="s">
        <v>5649</v>
      </c>
    </row>
    <row r="899" spans="23:24">
      <c r="W899" s="73" t="s">
        <v>472</v>
      </c>
      <c r="X899" s="73" t="s">
        <v>4025</v>
      </c>
    </row>
    <row r="900" spans="23:24">
      <c r="W900" s="73" t="s">
        <v>4668</v>
      </c>
      <c r="X900" s="73" t="s">
        <v>5060</v>
      </c>
    </row>
    <row r="901" spans="23:24">
      <c r="W901" s="73" t="s">
        <v>1072</v>
      </c>
      <c r="X901" s="73" t="s">
        <v>4200</v>
      </c>
    </row>
    <row r="902" spans="23:24">
      <c r="W902" s="73" t="s">
        <v>7626</v>
      </c>
      <c r="X902" s="73" t="s">
        <v>8065</v>
      </c>
    </row>
    <row r="903" spans="23:24">
      <c r="W903" s="73" t="s">
        <v>7627</v>
      </c>
      <c r="X903" s="73" t="s">
        <v>8066</v>
      </c>
    </row>
    <row r="904" spans="23:24">
      <c r="W904" s="73" t="s">
        <v>7628</v>
      </c>
      <c r="X904" s="73" t="s">
        <v>8067</v>
      </c>
    </row>
    <row r="905" spans="23:24">
      <c r="W905" s="73" t="s">
        <v>7629</v>
      </c>
      <c r="X905" s="73" t="s">
        <v>8068</v>
      </c>
    </row>
    <row r="906" spans="23:24">
      <c r="W906" s="73" t="s">
        <v>7631</v>
      </c>
      <c r="X906" s="73" t="s">
        <v>8069</v>
      </c>
    </row>
    <row r="907" spans="23:24">
      <c r="W907" s="73" t="s">
        <v>6213</v>
      </c>
      <c r="X907" s="73" t="s">
        <v>6652</v>
      </c>
    </row>
    <row r="908" spans="23:24">
      <c r="W908" s="73" t="s">
        <v>7630</v>
      </c>
      <c r="X908" s="73" t="s">
        <v>8070</v>
      </c>
    </row>
    <row r="909" spans="23:24">
      <c r="W909" s="73" t="s">
        <v>7632</v>
      </c>
      <c r="X909" s="73" t="s">
        <v>8071</v>
      </c>
    </row>
    <row r="910" spans="23:24">
      <c r="W910" s="73" t="s">
        <v>7633</v>
      </c>
      <c r="X910" s="73" t="s">
        <v>8072</v>
      </c>
    </row>
    <row r="911" spans="23:24">
      <c r="W911" s="73" t="s">
        <v>7634</v>
      </c>
      <c r="X911" s="73" t="s">
        <v>8073</v>
      </c>
    </row>
    <row r="912" spans="23:24">
      <c r="W912" s="73" t="s">
        <v>7635</v>
      </c>
      <c r="X912" s="73" t="s">
        <v>8074</v>
      </c>
    </row>
    <row r="913" spans="23:24">
      <c r="W913" s="73" t="s">
        <v>7636</v>
      </c>
      <c r="X913" s="73" t="s">
        <v>8075</v>
      </c>
    </row>
    <row r="914" spans="23:24">
      <c r="W914" s="73" t="s">
        <v>7637</v>
      </c>
      <c r="X914" s="73" t="s">
        <v>8076</v>
      </c>
    </row>
    <row r="915" spans="23:24">
      <c r="W915" s="73" t="s">
        <v>1073</v>
      </c>
      <c r="X915" s="73" t="s">
        <v>3257</v>
      </c>
    </row>
    <row r="916" spans="23:24">
      <c r="W916" s="73" t="s">
        <v>1074</v>
      </c>
      <c r="X916" s="73" t="s">
        <v>2717</v>
      </c>
    </row>
    <row r="917" spans="23:24">
      <c r="W917" s="73" t="s">
        <v>5805</v>
      </c>
      <c r="X917" s="73" t="s">
        <v>6014</v>
      </c>
    </row>
    <row r="918" spans="23:24">
      <c r="W918" s="73" t="s">
        <v>4669</v>
      </c>
      <c r="X918" s="73" t="s">
        <v>5061</v>
      </c>
    </row>
    <row r="919" spans="23:24">
      <c r="W919" s="73" t="s">
        <v>1076</v>
      </c>
      <c r="X919" s="73" t="s">
        <v>4201</v>
      </c>
    </row>
    <row r="920" spans="23:24">
      <c r="W920" s="73" t="s">
        <v>473</v>
      </c>
      <c r="X920" s="73" t="s">
        <v>3083</v>
      </c>
    </row>
    <row r="921" spans="23:24">
      <c r="W921" s="73" t="s">
        <v>474</v>
      </c>
      <c r="X921" s="73" t="s">
        <v>2541</v>
      </c>
    </row>
    <row r="922" spans="23:24">
      <c r="W922" s="73" t="s">
        <v>5515</v>
      </c>
      <c r="X922" s="73" t="s">
        <v>5650</v>
      </c>
    </row>
    <row r="923" spans="23:24">
      <c r="W923" s="73" t="s">
        <v>475</v>
      </c>
      <c r="X923" s="73" t="s">
        <v>4026</v>
      </c>
    </row>
    <row r="924" spans="23:24">
      <c r="W924" s="73" t="s">
        <v>4670</v>
      </c>
      <c r="X924" s="73" t="s">
        <v>5062</v>
      </c>
    </row>
    <row r="925" spans="23:24">
      <c r="W925" s="73" t="s">
        <v>1080</v>
      </c>
      <c r="X925" s="73" t="s">
        <v>4202</v>
      </c>
    </row>
    <row r="926" spans="23:24">
      <c r="W926" s="73" t="s">
        <v>7638</v>
      </c>
      <c r="X926" s="73" t="s">
        <v>8077</v>
      </c>
    </row>
    <row r="927" spans="23:24">
      <c r="W927" s="73" t="s">
        <v>7639</v>
      </c>
      <c r="X927" s="73" t="s">
        <v>8078</v>
      </c>
    </row>
    <row r="928" spans="23:24">
      <c r="W928" s="73" t="s">
        <v>7640</v>
      </c>
      <c r="X928" s="73" t="s">
        <v>8079</v>
      </c>
    </row>
    <row r="929" spans="23:24">
      <c r="W929" s="73" t="s">
        <v>7641</v>
      </c>
      <c r="X929" s="73" t="s">
        <v>8080</v>
      </c>
    </row>
    <row r="930" spans="23:24">
      <c r="W930" s="73" t="s">
        <v>7643</v>
      </c>
      <c r="X930" s="73" t="s">
        <v>8081</v>
      </c>
    </row>
    <row r="931" spans="23:24">
      <c r="W931" s="73" t="s">
        <v>6214</v>
      </c>
      <c r="X931" s="73" t="s">
        <v>6653</v>
      </c>
    </row>
    <row r="932" spans="23:24">
      <c r="W932" s="73" t="s">
        <v>7642</v>
      </c>
      <c r="X932" s="73" t="s">
        <v>8082</v>
      </c>
    </row>
    <row r="933" spans="23:24">
      <c r="W933" s="73" t="s">
        <v>7644</v>
      </c>
      <c r="X933" s="73" t="s">
        <v>8083</v>
      </c>
    </row>
    <row r="934" spans="23:24">
      <c r="W934" s="73" t="s">
        <v>7645</v>
      </c>
      <c r="X934" s="73" t="s">
        <v>8084</v>
      </c>
    </row>
    <row r="935" spans="23:24">
      <c r="W935" s="73" t="s">
        <v>7646</v>
      </c>
      <c r="X935" s="73" t="s">
        <v>8085</v>
      </c>
    </row>
    <row r="936" spans="23:24">
      <c r="W936" s="73" t="s">
        <v>7647</v>
      </c>
      <c r="X936" s="73" t="s">
        <v>8086</v>
      </c>
    </row>
    <row r="937" spans="23:24">
      <c r="W937" s="73" t="s">
        <v>7648</v>
      </c>
      <c r="X937" s="73" t="s">
        <v>8087</v>
      </c>
    </row>
    <row r="938" spans="23:24">
      <c r="W938" s="73" t="s">
        <v>7649</v>
      </c>
      <c r="X938" s="73" t="s">
        <v>8088</v>
      </c>
    </row>
    <row r="939" spans="23:24">
      <c r="W939" s="73" t="s">
        <v>7651</v>
      </c>
      <c r="X939" s="73" t="s">
        <v>8089</v>
      </c>
    </row>
    <row r="940" spans="23:24">
      <c r="W940" s="73" t="s">
        <v>7652</v>
      </c>
      <c r="X940" s="73" t="s">
        <v>8090</v>
      </c>
    </row>
    <row r="941" spans="23:24">
      <c r="W941" s="73" t="s">
        <v>7653</v>
      </c>
      <c r="X941" s="73" t="s">
        <v>8091</v>
      </c>
    </row>
    <row r="942" spans="23:24">
      <c r="W942" s="73" t="s">
        <v>7654</v>
      </c>
      <c r="X942" s="73" t="s">
        <v>8092</v>
      </c>
    </row>
    <row r="943" spans="23:24">
      <c r="W943" s="73" t="s">
        <v>7656</v>
      </c>
      <c r="X943" s="73" t="s">
        <v>8093</v>
      </c>
    </row>
    <row r="944" spans="23:24">
      <c r="W944" s="73" t="s">
        <v>6321</v>
      </c>
      <c r="X944" s="73" t="s">
        <v>6654</v>
      </c>
    </row>
    <row r="945" spans="23:24">
      <c r="W945" s="73" t="s">
        <v>7655</v>
      </c>
      <c r="X945" s="73" t="s">
        <v>8094</v>
      </c>
    </row>
    <row r="946" spans="23:24">
      <c r="W946" s="73" t="s">
        <v>7657</v>
      </c>
      <c r="X946" s="73" t="s">
        <v>8095</v>
      </c>
    </row>
    <row r="947" spans="23:24">
      <c r="W947" s="73" t="s">
        <v>7658</v>
      </c>
      <c r="X947" s="73" t="s">
        <v>8096</v>
      </c>
    </row>
    <row r="948" spans="23:24">
      <c r="W948" s="73" t="s">
        <v>7659</v>
      </c>
      <c r="X948" s="73" t="s">
        <v>8097</v>
      </c>
    </row>
    <row r="949" spans="23:24">
      <c r="W949" s="73" t="s">
        <v>7660</v>
      </c>
      <c r="X949" s="73" t="s">
        <v>8098</v>
      </c>
    </row>
    <row r="950" spans="23:24">
      <c r="W950" s="73" t="s">
        <v>7661</v>
      </c>
      <c r="X950" s="73" t="s">
        <v>8099</v>
      </c>
    </row>
    <row r="951" spans="23:24">
      <c r="W951" s="73" t="s">
        <v>7662</v>
      </c>
      <c r="X951" s="73" t="s">
        <v>8100</v>
      </c>
    </row>
    <row r="952" spans="23:24">
      <c r="W952" s="73" t="s">
        <v>1081</v>
      </c>
      <c r="X952" s="73" t="s">
        <v>3259</v>
      </c>
    </row>
    <row r="953" spans="23:24">
      <c r="W953" s="73" t="s">
        <v>1082</v>
      </c>
      <c r="X953" s="73" t="s">
        <v>2719</v>
      </c>
    </row>
    <row r="954" spans="23:24">
      <c r="W954" s="73" t="s">
        <v>1083</v>
      </c>
      <c r="X954" s="73" t="s">
        <v>4203</v>
      </c>
    </row>
    <row r="955" spans="23:24">
      <c r="W955" s="73" t="s">
        <v>5806</v>
      </c>
      <c r="X955" s="73" t="s">
        <v>6015</v>
      </c>
    </row>
    <row r="956" spans="23:24">
      <c r="W956" s="73" t="s">
        <v>4571</v>
      </c>
      <c r="X956" s="73" t="s">
        <v>5063</v>
      </c>
    </row>
    <row r="957" spans="23:24">
      <c r="W957" s="73" t="s">
        <v>7650</v>
      </c>
      <c r="X957" s="73" t="s">
        <v>8101</v>
      </c>
    </row>
    <row r="958" spans="23:24">
      <c r="W958" s="73" t="s">
        <v>204</v>
      </c>
      <c r="X958" s="73" t="s">
        <v>3017</v>
      </c>
    </row>
    <row r="959" spans="23:24">
      <c r="W959" s="73" t="s">
        <v>205</v>
      </c>
      <c r="X959" s="73" t="s">
        <v>5064</v>
      </c>
    </row>
    <row r="960" spans="23:24">
      <c r="W960" s="73" t="s">
        <v>206</v>
      </c>
      <c r="X960" s="73" t="s">
        <v>5065</v>
      </c>
    </row>
    <row r="961" spans="23:24">
      <c r="W961" s="73" t="s">
        <v>5807</v>
      </c>
      <c r="X961" s="73" t="s">
        <v>6016</v>
      </c>
    </row>
    <row r="962" spans="23:24">
      <c r="W962" s="73" t="s">
        <v>4572</v>
      </c>
      <c r="X962" s="73" t="s">
        <v>5067</v>
      </c>
    </row>
    <row r="963" spans="23:24">
      <c r="W963" s="73" t="s">
        <v>7663</v>
      </c>
      <c r="X963" s="73" t="s">
        <v>8102</v>
      </c>
    </row>
    <row r="964" spans="23:24">
      <c r="W964" s="73" t="s">
        <v>6154</v>
      </c>
      <c r="X964" s="73" t="s">
        <v>6655</v>
      </c>
    </row>
    <row r="965" spans="23:24">
      <c r="W965" s="73" t="s">
        <v>208</v>
      </c>
      <c r="X965" s="73" t="s">
        <v>3018</v>
      </c>
    </row>
    <row r="966" spans="23:24">
      <c r="W966" s="73" t="s">
        <v>7666</v>
      </c>
      <c r="X966" s="73" t="s">
        <v>8103</v>
      </c>
    </row>
    <row r="967" spans="23:24">
      <c r="W967" s="73" t="s">
        <v>209</v>
      </c>
      <c r="X967" s="73" t="s">
        <v>2472</v>
      </c>
    </row>
    <row r="968" spans="23:24">
      <c r="W968" s="73" t="s">
        <v>210</v>
      </c>
      <c r="X968" s="73" t="s">
        <v>3957</v>
      </c>
    </row>
    <row r="969" spans="23:24">
      <c r="W969" s="73" t="s">
        <v>5808</v>
      </c>
      <c r="X969" s="73" t="s">
        <v>6017</v>
      </c>
    </row>
    <row r="970" spans="23:24">
      <c r="W970" s="73" t="s">
        <v>7665</v>
      </c>
      <c r="X970" s="73" t="s">
        <v>8104</v>
      </c>
    </row>
    <row r="971" spans="23:24">
      <c r="W971" s="73" t="s">
        <v>4573</v>
      </c>
      <c r="X971" s="73" t="s">
        <v>5068</v>
      </c>
    </row>
    <row r="972" spans="23:24">
      <c r="W972" s="73" t="s">
        <v>7664</v>
      </c>
      <c r="X972" s="73" t="s">
        <v>8105</v>
      </c>
    </row>
    <row r="973" spans="23:24">
      <c r="W973" s="73" t="s">
        <v>6155</v>
      </c>
      <c r="X973" s="73" t="s">
        <v>6656</v>
      </c>
    </row>
    <row r="974" spans="23:24">
      <c r="W974" s="73" t="s">
        <v>212</v>
      </c>
      <c r="X974" s="73" t="s">
        <v>3019</v>
      </c>
    </row>
    <row r="975" spans="23:24">
      <c r="W975" s="73" t="s">
        <v>213</v>
      </c>
      <c r="X975" s="73" t="s">
        <v>2473</v>
      </c>
    </row>
    <row r="976" spans="23:24">
      <c r="W976" s="73" t="s">
        <v>214</v>
      </c>
      <c r="X976" s="73" t="s">
        <v>3958</v>
      </c>
    </row>
    <row r="977" spans="23:24">
      <c r="W977" s="73" t="s">
        <v>5809</v>
      </c>
      <c r="X977" s="73" t="s">
        <v>6018</v>
      </c>
    </row>
    <row r="978" spans="23:24">
      <c r="W978" s="73" t="s">
        <v>4574</v>
      </c>
      <c r="X978" s="73" t="s">
        <v>5069</v>
      </c>
    </row>
    <row r="979" spans="23:24">
      <c r="W979" s="73" t="s">
        <v>7667</v>
      </c>
      <c r="X979" s="73" t="s">
        <v>8106</v>
      </c>
    </row>
    <row r="980" spans="23:24">
      <c r="W980" s="73" t="s">
        <v>216</v>
      </c>
      <c r="X980" s="73" t="s">
        <v>3020</v>
      </c>
    </row>
    <row r="981" spans="23:24">
      <c r="W981" s="73" t="s">
        <v>217</v>
      </c>
      <c r="X981" s="73" t="s">
        <v>2474</v>
      </c>
    </row>
    <row r="982" spans="23:24">
      <c r="W982" s="73" t="s">
        <v>218</v>
      </c>
      <c r="X982" s="73" t="s">
        <v>3959</v>
      </c>
    </row>
    <row r="983" spans="23:24">
      <c r="W983" s="73" t="s">
        <v>5810</v>
      </c>
      <c r="X983" s="73" t="s">
        <v>6019</v>
      </c>
    </row>
    <row r="984" spans="23:24">
      <c r="W984" s="73" t="s">
        <v>4575</v>
      </c>
      <c r="X984" s="73" t="s">
        <v>5070</v>
      </c>
    </row>
    <row r="985" spans="23:24">
      <c r="W985" s="73" t="s">
        <v>7668</v>
      </c>
      <c r="X985" s="73" t="s">
        <v>8107</v>
      </c>
    </row>
    <row r="986" spans="23:24">
      <c r="W986" s="73" t="s">
        <v>6156</v>
      </c>
      <c r="X986" s="73" t="s">
        <v>6657</v>
      </c>
    </row>
    <row r="987" spans="23:24">
      <c r="W987" s="73" t="s">
        <v>220</v>
      </c>
      <c r="X987" s="73" t="s">
        <v>3021</v>
      </c>
    </row>
    <row r="988" spans="23:24">
      <c r="W988" s="73" t="s">
        <v>221</v>
      </c>
      <c r="X988" s="73" t="s">
        <v>2475</v>
      </c>
    </row>
    <row r="989" spans="23:24">
      <c r="W989" s="73" t="s">
        <v>222</v>
      </c>
      <c r="X989" s="73" t="s">
        <v>3960</v>
      </c>
    </row>
    <row r="990" spans="23:24">
      <c r="W990" s="73" t="s">
        <v>5811</v>
      </c>
      <c r="X990" s="73" t="s">
        <v>6020</v>
      </c>
    </row>
    <row r="991" spans="23:24">
      <c r="W991" s="73" t="s">
        <v>4576</v>
      </c>
      <c r="X991" s="73" t="s">
        <v>5071</v>
      </c>
    </row>
    <row r="992" spans="23:24">
      <c r="W992" s="73" t="s">
        <v>7669</v>
      </c>
      <c r="X992" s="73" t="s">
        <v>8108</v>
      </c>
    </row>
    <row r="993" spans="23:24">
      <c r="W993" s="73" t="s">
        <v>6157</v>
      </c>
      <c r="X993" s="73" t="s">
        <v>6658</v>
      </c>
    </row>
    <row r="994" spans="23:24">
      <c r="W994" s="73" t="s">
        <v>224</v>
      </c>
      <c r="X994" s="73" t="s">
        <v>3022</v>
      </c>
    </row>
    <row r="995" spans="23:24">
      <c r="W995" s="73" t="s">
        <v>7672</v>
      </c>
      <c r="X995" s="73" t="s">
        <v>8109</v>
      </c>
    </row>
    <row r="996" spans="23:24">
      <c r="W996" s="73" t="s">
        <v>225</v>
      </c>
      <c r="X996" s="73" t="s">
        <v>2476</v>
      </c>
    </row>
    <row r="997" spans="23:24">
      <c r="W997" s="73" t="s">
        <v>226</v>
      </c>
      <c r="X997" s="73" t="s">
        <v>3961</v>
      </c>
    </row>
    <row r="998" spans="23:24">
      <c r="W998" s="73" t="s">
        <v>5812</v>
      </c>
      <c r="X998" s="73" t="s">
        <v>6021</v>
      </c>
    </row>
    <row r="999" spans="23:24">
      <c r="W999" s="73" t="s">
        <v>7671</v>
      </c>
      <c r="X999" s="73" t="s">
        <v>8110</v>
      </c>
    </row>
    <row r="1000" spans="23:24">
      <c r="W1000" s="73" t="s">
        <v>4577</v>
      </c>
      <c r="X1000" s="73" t="s">
        <v>5072</v>
      </c>
    </row>
    <row r="1001" spans="23:24">
      <c r="W1001" s="73" t="s">
        <v>7670</v>
      </c>
      <c r="X1001" s="73" t="s">
        <v>8111</v>
      </c>
    </row>
    <row r="1002" spans="23:24">
      <c r="W1002" s="73" t="s">
        <v>6158</v>
      </c>
      <c r="X1002" s="73" t="s">
        <v>6659</v>
      </c>
    </row>
    <row r="1003" spans="23:24">
      <c r="W1003" s="73" t="s">
        <v>228</v>
      </c>
      <c r="X1003" s="73" t="s">
        <v>6660</v>
      </c>
    </row>
    <row r="1004" spans="23:24">
      <c r="W1004" s="73" t="s">
        <v>229</v>
      </c>
      <c r="X1004" s="73" t="s">
        <v>6661</v>
      </c>
    </row>
    <row r="1005" spans="23:24">
      <c r="W1005" s="73" t="s">
        <v>230</v>
      </c>
      <c r="X1005" s="73" t="s">
        <v>6662</v>
      </c>
    </row>
    <row r="1006" spans="23:24">
      <c r="W1006" s="73" t="s">
        <v>5813</v>
      </c>
      <c r="X1006" s="73" t="s">
        <v>6663</v>
      </c>
    </row>
    <row r="1007" spans="23:24">
      <c r="W1007" s="73" t="s">
        <v>4578</v>
      </c>
      <c r="X1007" s="73" t="s">
        <v>6664</v>
      </c>
    </row>
    <row r="1008" spans="23:24">
      <c r="W1008" s="73" t="s">
        <v>7673</v>
      </c>
      <c r="X1008" s="73" t="s">
        <v>8112</v>
      </c>
    </row>
    <row r="1009" spans="23:24">
      <c r="W1009" s="73" t="s">
        <v>6159</v>
      </c>
      <c r="X1009" s="73" t="s">
        <v>6665</v>
      </c>
    </row>
    <row r="1010" spans="23:24">
      <c r="W1010" s="73" t="s">
        <v>232</v>
      </c>
      <c r="X1010" s="73" t="s">
        <v>3024</v>
      </c>
    </row>
    <row r="1011" spans="23:24">
      <c r="W1011" s="73" t="s">
        <v>233</v>
      </c>
      <c r="X1011" s="73" t="s">
        <v>2478</v>
      </c>
    </row>
    <row r="1012" spans="23:24">
      <c r="W1012" s="73" t="s">
        <v>234</v>
      </c>
      <c r="X1012" s="73" t="s">
        <v>3963</v>
      </c>
    </row>
    <row r="1013" spans="23:24">
      <c r="W1013" s="73" t="s">
        <v>5814</v>
      </c>
      <c r="X1013" s="73" t="s">
        <v>6022</v>
      </c>
    </row>
    <row r="1014" spans="23:24">
      <c r="W1014" s="73" t="s">
        <v>4579</v>
      </c>
      <c r="X1014" s="73" t="s">
        <v>5074</v>
      </c>
    </row>
    <row r="1015" spans="23:24">
      <c r="W1015" s="73" t="s">
        <v>7674</v>
      </c>
      <c r="X1015" s="73" t="s">
        <v>8113</v>
      </c>
    </row>
    <row r="1016" spans="23:24">
      <c r="W1016" s="73" t="s">
        <v>6160</v>
      </c>
      <c r="X1016" s="73" t="s">
        <v>6666</v>
      </c>
    </row>
    <row r="1017" spans="23:24">
      <c r="W1017" s="73" t="s">
        <v>236</v>
      </c>
      <c r="X1017" s="73" t="s">
        <v>3025</v>
      </c>
    </row>
    <row r="1018" spans="23:24">
      <c r="W1018" s="73" t="s">
        <v>237</v>
      </c>
      <c r="X1018" s="73" t="s">
        <v>2479</v>
      </c>
    </row>
    <row r="1019" spans="23:24">
      <c r="W1019" s="73" t="s">
        <v>238</v>
      </c>
      <c r="X1019" s="73" t="s">
        <v>3964</v>
      </c>
    </row>
    <row r="1020" spans="23:24">
      <c r="W1020" s="73" t="s">
        <v>5815</v>
      </c>
      <c r="X1020" s="73" t="s">
        <v>6023</v>
      </c>
    </row>
    <row r="1021" spans="23:24">
      <c r="W1021" s="73" t="s">
        <v>4580</v>
      </c>
      <c r="X1021" s="73" t="s">
        <v>5075</v>
      </c>
    </row>
    <row r="1022" spans="23:24">
      <c r="W1022" s="73" t="s">
        <v>7675</v>
      </c>
      <c r="X1022" s="73" t="s">
        <v>8114</v>
      </c>
    </row>
    <row r="1023" spans="23:24">
      <c r="W1023" s="73" t="s">
        <v>6161</v>
      </c>
      <c r="X1023" s="73" t="s">
        <v>6667</v>
      </c>
    </row>
    <row r="1024" spans="23:24">
      <c r="W1024" s="73" t="s">
        <v>240</v>
      </c>
      <c r="X1024" s="73" t="s">
        <v>3026</v>
      </c>
    </row>
    <row r="1025" spans="23:24">
      <c r="W1025" s="73" t="s">
        <v>241</v>
      </c>
      <c r="X1025" s="73" t="s">
        <v>2480</v>
      </c>
    </row>
    <row r="1026" spans="23:24">
      <c r="W1026" s="73" t="s">
        <v>242</v>
      </c>
      <c r="X1026" s="73" t="s">
        <v>3965</v>
      </c>
    </row>
    <row r="1027" spans="23:24">
      <c r="W1027" s="73" t="s">
        <v>5816</v>
      </c>
      <c r="X1027" s="73" t="s">
        <v>6024</v>
      </c>
    </row>
    <row r="1028" spans="23:24">
      <c r="W1028" s="73" t="s">
        <v>4581</v>
      </c>
      <c r="X1028" s="73" t="s">
        <v>5076</v>
      </c>
    </row>
    <row r="1029" spans="23:24">
      <c r="W1029" s="73" t="s">
        <v>7676</v>
      </c>
      <c r="X1029" s="73" t="s">
        <v>8115</v>
      </c>
    </row>
    <row r="1030" spans="23:24">
      <c r="W1030" s="73" t="s">
        <v>6162</v>
      </c>
      <c r="X1030" s="73" t="s">
        <v>6668</v>
      </c>
    </row>
    <row r="1031" spans="23:24">
      <c r="W1031" s="73" t="s">
        <v>7897</v>
      </c>
      <c r="X1031" s="73" t="s">
        <v>8116</v>
      </c>
    </row>
    <row r="1032" spans="23:24">
      <c r="W1032" s="73" t="s">
        <v>7888</v>
      </c>
      <c r="X1032" s="73" t="s">
        <v>8117</v>
      </c>
    </row>
    <row r="1033" spans="23:24">
      <c r="W1033" s="73" t="s">
        <v>7889</v>
      </c>
      <c r="X1033" s="73" t="s">
        <v>8118</v>
      </c>
    </row>
    <row r="1034" spans="23:24">
      <c r="W1034" s="73" t="s">
        <v>7890</v>
      </c>
      <c r="X1034" s="73" t="s">
        <v>8119</v>
      </c>
    </row>
    <row r="1035" spans="23:24">
      <c r="W1035" s="73" t="s">
        <v>7891</v>
      </c>
      <c r="X1035" s="73" t="s">
        <v>8120</v>
      </c>
    </row>
    <row r="1036" spans="23:24">
      <c r="W1036" s="73" t="s">
        <v>7892</v>
      </c>
      <c r="X1036" s="73" t="s">
        <v>8121</v>
      </c>
    </row>
    <row r="1037" spans="23:24">
      <c r="W1037" s="73" t="s">
        <v>7893</v>
      </c>
      <c r="X1037" s="73" t="s">
        <v>8122</v>
      </c>
    </row>
    <row r="1038" spans="23:24">
      <c r="W1038" s="73" t="s">
        <v>7894</v>
      </c>
      <c r="X1038" s="73" t="s">
        <v>8123</v>
      </c>
    </row>
    <row r="1039" spans="23:24">
      <c r="W1039" s="73" t="s">
        <v>7895</v>
      </c>
      <c r="X1039" s="73" t="s">
        <v>8124</v>
      </c>
    </row>
    <row r="1040" spans="23:24">
      <c r="W1040" s="73" t="s">
        <v>7896</v>
      </c>
      <c r="X1040" s="73" t="s">
        <v>8125</v>
      </c>
    </row>
    <row r="1041" spans="23:24">
      <c r="W1041" s="73" t="s">
        <v>6105</v>
      </c>
      <c r="X1041" s="73" t="s">
        <v>6669</v>
      </c>
    </row>
    <row r="1042" spans="23:24">
      <c r="W1042" s="73" t="s">
        <v>6105</v>
      </c>
      <c r="X1042" s="73" t="s">
        <v>6669</v>
      </c>
    </row>
    <row r="1043" spans="23:24">
      <c r="W1043" s="73" t="s">
        <v>6106</v>
      </c>
      <c r="X1043" s="73" t="s">
        <v>6670</v>
      </c>
    </row>
    <row r="1044" spans="23:24">
      <c r="W1044" s="73" t="s">
        <v>6106</v>
      </c>
      <c r="X1044" s="73" t="s">
        <v>6670</v>
      </c>
    </row>
    <row r="1045" spans="23:24">
      <c r="W1045" s="73" t="s">
        <v>6109</v>
      </c>
      <c r="X1045" s="73" t="s">
        <v>6673</v>
      </c>
    </row>
    <row r="1046" spans="23:24">
      <c r="W1046" s="73" t="s">
        <v>6109</v>
      </c>
      <c r="X1046" s="73" t="s">
        <v>6673</v>
      </c>
    </row>
    <row r="1047" spans="23:24">
      <c r="W1047" s="73" t="s">
        <v>6107</v>
      </c>
      <c r="X1047" s="73" t="s">
        <v>6671</v>
      </c>
    </row>
    <row r="1048" spans="23:24">
      <c r="W1048" s="73" t="s">
        <v>6108</v>
      </c>
      <c r="X1048" s="73" t="s">
        <v>6672</v>
      </c>
    </row>
    <row r="1049" spans="23:24">
      <c r="W1049" s="73" t="s">
        <v>6108</v>
      </c>
      <c r="X1049" s="73" t="s">
        <v>6672</v>
      </c>
    </row>
    <row r="1050" spans="23:24">
      <c r="W1050" s="73" t="s">
        <v>6110</v>
      </c>
      <c r="X1050" s="73" t="s">
        <v>6674</v>
      </c>
    </row>
    <row r="1051" spans="23:24">
      <c r="W1051" s="73" t="s">
        <v>6110</v>
      </c>
      <c r="X1051" s="73" t="s">
        <v>6674</v>
      </c>
    </row>
    <row r="1052" spans="23:24">
      <c r="W1052" s="73" t="s">
        <v>6111</v>
      </c>
      <c r="X1052" s="73" t="s">
        <v>6675</v>
      </c>
    </row>
    <row r="1053" spans="23:24">
      <c r="W1053" s="73" t="s">
        <v>6111</v>
      </c>
      <c r="X1053" s="73" t="s">
        <v>6675</v>
      </c>
    </row>
    <row r="1054" spans="23:24">
      <c r="W1054" s="73" t="s">
        <v>6114</v>
      </c>
      <c r="X1054" s="73" t="s">
        <v>6678</v>
      </c>
    </row>
    <row r="1055" spans="23:24">
      <c r="W1055" s="73" t="s">
        <v>6114</v>
      </c>
      <c r="X1055" s="73" t="s">
        <v>6678</v>
      </c>
    </row>
    <row r="1056" spans="23:24">
      <c r="W1056" s="73" t="s">
        <v>6112</v>
      </c>
      <c r="X1056" s="73" t="s">
        <v>6676</v>
      </c>
    </row>
    <row r="1057" spans="23:24">
      <c r="W1057" s="73" t="s">
        <v>6113</v>
      </c>
      <c r="X1057" s="73" t="s">
        <v>6677</v>
      </c>
    </row>
    <row r="1058" spans="23:24">
      <c r="W1058" s="73" t="s">
        <v>6113</v>
      </c>
      <c r="X1058" s="73" t="s">
        <v>6677</v>
      </c>
    </row>
    <row r="1059" spans="23:24">
      <c r="W1059" s="73" t="s">
        <v>244</v>
      </c>
      <c r="X1059" s="73" t="s">
        <v>3027</v>
      </c>
    </row>
    <row r="1060" spans="23:24">
      <c r="W1060" s="73" t="s">
        <v>245</v>
      </c>
      <c r="X1060" s="73" t="s">
        <v>2481</v>
      </c>
    </row>
    <row r="1061" spans="23:24">
      <c r="W1061" s="73" t="s">
        <v>246</v>
      </c>
      <c r="X1061" s="73" t="s">
        <v>3966</v>
      </c>
    </row>
    <row r="1062" spans="23:24">
      <c r="W1062" s="73" t="s">
        <v>5817</v>
      </c>
      <c r="X1062" s="73" t="s">
        <v>6025</v>
      </c>
    </row>
    <row r="1063" spans="23:24">
      <c r="W1063" s="73" t="s">
        <v>4582</v>
      </c>
      <c r="X1063" s="73" t="s">
        <v>5081</v>
      </c>
    </row>
    <row r="1064" spans="23:24">
      <c r="W1064" s="73" t="s">
        <v>7677</v>
      </c>
      <c r="X1064" s="73" t="s">
        <v>8126</v>
      </c>
    </row>
    <row r="1065" spans="23:24">
      <c r="W1065" s="73" t="s">
        <v>6163</v>
      </c>
      <c r="X1065" s="73" t="s">
        <v>6679</v>
      </c>
    </row>
    <row r="1066" spans="23:24">
      <c r="W1066" s="73" t="s">
        <v>248</v>
      </c>
      <c r="X1066" s="73" t="s">
        <v>6680</v>
      </c>
    </row>
    <row r="1067" spans="23:24">
      <c r="W1067" s="73" t="s">
        <v>249</v>
      </c>
      <c r="X1067" s="73" t="s">
        <v>6681</v>
      </c>
    </row>
    <row r="1068" spans="23:24">
      <c r="W1068" s="73" t="s">
        <v>250</v>
      </c>
      <c r="X1068" s="73" t="s">
        <v>6682</v>
      </c>
    </row>
    <row r="1069" spans="23:24">
      <c r="W1069" s="73" t="s">
        <v>251</v>
      </c>
      <c r="X1069" s="73" t="s">
        <v>6683</v>
      </c>
    </row>
    <row r="1070" spans="23:24">
      <c r="W1070" s="73" t="s">
        <v>252</v>
      </c>
      <c r="X1070" s="73" t="s">
        <v>6684</v>
      </c>
    </row>
    <row r="1071" spans="23:24">
      <c r="W1071" s="73" t="s">
        <v>253</v>
      </c>
      <c r="X1071" s="73" t="s">
        <v>6685</v>
      </c>
    </row>
    <row r="1072" spans="23:24">
      <c r="W1072" s="73" t="s">
        <v>254</v>
      </c>
      <c r="X1072" s="73" t="s">
        <v>6686</v>
      </c>
    </row>
    <row r="1073" spans="23:24">
      <c r="W1073" s="73" t="s">
        <v>255</v>
      </c>
      <c r="X1073" s="73" t="s">
        <v>6687</v>
      </c>
    </row>
    <row r="1074" spans="23:24">
      <c r="W1074" s="73" t="s">
        <v>256</v>
      </c>
      <c r="X1074" s="73" t="s">
        <v>6688</v>
      </c>
    </row>
    <row r="1075" spans="23:24">
      <c r="W1075" s="73" t="s">
        <v>257</v>
      </c>
      <c r="X1075" s="73" t="s">
        <v>6689</v>
      </c>
    </row>
    <row r="1076" spans="23:24">
      <c r="W1076" s="73" t="s">
        <v>258</v>
      </c>
      <c r="X1076" s="73" t="s">
        <v>6690</v>
      </c>
    </row>
    <row r="1077" spans="23:24">
      <c r="W1077" s="73" t="s">
        <v>259</v>
      </c>
      <c r="X1077" s="73" t="s">
        <v>6691</v>
      </c>
    </row>
    <row r="1078" spans="23:24">
      <c r="W1078" s="73" t="s">
        <v>260</v>
      </c>
      <c r="X1078" s="73" t="s">
        <v>6692</v>
      </c>
    </row>
    <row r="1079" spans="23:24">
      <c r="W1079" s="73" t="s">
        <v>261</v>
      </c>
      <c r="X1079" s="73" t="s">
        <v>6693</v>
      </c>
    </row>
    <row r="1080" spans="23:24">
      <c r="W1080" s="73" t="s">
        <v>262</v>
      </c>
      <c r="X1080" s="73" t="s">
        <v>6694</v>
      </c>
    </row>
    <row r="1081" spans="23:24">
      <c r="W1081" s="73" t="s">
        <v>263</v>
      </c>
      <c r="X1081" s="73" t="s">
        <v>6695</v>
      </c>
    </row>
    <row r="1082" spans="23:24">
      <c r="W1082" s="73" t="s">
        <v>264</v>
      </c>
      <c r="X1082" s="73" t="s">
        <v>2341</v>
      </c>
    </row>
    <row r="1083" spans="23:24">
      <c r="W1083" s="73" t="s">
        <v>265</v>
      </c>
      <c r="X1083" s="73" t="s">
        <v>2342</v>
      </c>
    </row>
    <row r="1084" spans="23:24">
      <c r="W1084" s="73" t="s">
        <v>266</v>
      </c>
      <c r="X1084" s="73" t="s">
        <v>2343</v>
      </c>
    </row>
    <row r="1085" spans="23:24">
      <c r="W1085" s="73" t="s">
        <v>1101</v>
      </c>
      <c r="X1085" s="73" t="s">
        <v>3264</v>
      </c>
    </row>
    <row r="1086" spans="23:24">
      <c r="W1086" s="73" t="s">
        <v>1102</v>
      </c>
      <c r="X1086" s="73" t="s">
        <v>2724</v>
      </c>
    </row>
    <row r="1087" spans="23:24">
      <c r="W1087" s="73" t="s">
        <v>5818</v>
      </c>
      <c r="X1087" s="73" t="s">
        <v>6026</v>
      </c>
    </row>
    <row r="1088" spans="23:24">
      <c r="W1088" s="73" t="s">
        <v>4675</v>
      </c>
      <c r="X1088" s="73" t="s">
        <v>5082</v>
      </c>
    </row>
    <row r="1089" spans="23:24">
      <c r="W1089" s="73" t="s">
        <v>7678</v>
      </c>
      <c r="X1089" s="73" t="s">
        <v>8127</v>
      </c>
    </row>
    <row r="1090" spans="23:24">
      <c r="W1090" s="73" t="s">
        <v>6215</v>
      </c>
      <c r="X1090" s="73" t="s">
        <v>6696</v>
      </c>
    </row>
    <row r="1091" spans="23:24">
      <c r="W1091" s="73" t="s">
        <v>1104</v>
      </c>
      <c r="X1091" s="73" t="s">
        <v>4208</v>
      </c>
    </row>
    <row r="1092" spans="23:24">
      <c r="W1092" s="73" t="s">
        <v>476</v>
      </c>
      <c r="X1092" s="73" t="s">
        <v>3084</v>
      </c>
    </row>
    <row r="1093" spans="23:24">
      <c r="W1093" s="73" t="s">
        <v>477</v>
      </c>
      <c r="X1093" s="73" t="s">
        <v>2542</v>
      </c>
    </row>
    <row r="1094" spans="23:24">
      <c r="W1094" s="73" t="s">
        <v>5516</v>
      </c>
      <c r="X1094" s="73" t="s">
        <v>5651</v>
      </c>
    </row>
    <row r="1095" spans="23:24">
      <c r="W1095" s="73" t="s">
        <v>478</v>
      </c>
      <c r="X1095" s="73" t="s">
        <v>4027</v>
      </c>
    </row>
    <row r="1096" spans="23:24">
      <c r="W1096" s="73" t="s">
        <v>4676</v>
      </c>
      <c r="X1096" s="73" t="s">
        <v>5083</v>
      </c>
    </row>
    <row r="1097" spans="23:24">
      <c r="W1097" s="73" t="s">
        <v>1108</v>
      </c>
      <c r="X1097" s="73" t="s">
        <v>4209</v>
      </c>
    </row>
    <row r="1098" spans="23:24">
      <c r="W1098" s="73" t="s">
        <v>1109</v>
      </c>
      <c r="X1098" s="73" t="s">
        <v>3266</v>
      </c>
    </row>
    <row r="1099" spans="23:24">
      <c r="W1099" s="73" t="s">
        <v>1110</v>
      </c>
      <c r="X1099" s="73" t="s">
        <v>2726</v>
      </c>
    </row>
    <row r="1100" spans="23:24">
      <c r="W1100" s="73" t="s">
        <v>7681</v>
      </c>
      <c r="X1100" s="73" t="s">
        <v>8128</v>
      </c>
    </row>
    <row r="1101" spans="23:24">
      <c r="W1101" s="73" t="s">
        <v>5819</v>
      </c>
      <c r="X1101" s="73" t="s">
        <v>6027</v>
      </c>
    </row>
    <row r="1102" spans="23:24">
      <c r="W1102" s="73" t="s">
        <v>7680</v>
      </c>
      <c r="X1102" s="73" t="s">
        <v>8129</v>
      </c>
    </row>
    <row r="1103" spans="23:24">
      <c r="W1103" s="73" t="s">
        <v>4677</v>
      </c>
      <c r="X1103" s="73" t="s">
        <v>5084</v>
      </c>
    </row>
    <row r="1104" spans="23:24">
      <c r="W1104" s="73" t="s">
        <v>7679</v>
      </c>
      <c r="X1104" s="73" t="s">
        <v>8130</v>
      </c>
    </row>
    <row r="1105" spans="23:24">
      <c r="W1105" s="73" t="s">
        <v>6216</v>
      </c>
      <c r="X1105" s="73" t="s">
        <v>6697</v>
      </c>
    </row>
    <row r="1106" spans="23:24">
      <c r="W1106" s="73" t="s">
        <v>1112</v>
      </c>
      <c r="X1106" s="73" t="s">
        <v>4210</v>
      </c>
    </row>
    <row r="1107" spans="23:24">
      <c r="W1107" s="73" t="s">
        <v>479</v>
      </c>
      <c r="X1107" s="73" t="s">
        <v>3085</v>
      </c>
    </row>
    <row r="1108" spans="23:24">
      <c r="W1108" s="73" t="s">
        <v>480</v>
      </c>
      <c r="X1108" s="73" t="s">
        <v>2543</v>
      </c>
    </row>
    <row r="1109" spans="23:24">
      <c r="W1109" s="73" t="s">
        <v>5517</v>
      </c>
      <c r="X1109" s="73" t="s">
        <v>5652</v>
      </c>
    </row>
    <row r="1110" spans="23:24">
      <c r="W1110" s="73" t="s">
        <v>481</v>
      </c>
      <c r="X1110" s="73" t="s">
        <v>4028</v>
      </c>
    </row>
    <row r="1111" spans="23:24">
      <c r="W1111" s="73" t="s">
        <v>4678</v>
      </c>
      <c r="X1111" s="73" t="s">
        <v>5085</v>
      </c>
    </row>
    <row r="1112" spans="23:24">
      <c r="W1112" s="73" t="s">
        <v>1116</v>
      </c>
      <c r="X1112" s="73" t="s">
        <v>4211</v>
      </c>
    </row>
    <row r="1113" spans="23:24">
      <c r="W1113" s="73" t="s">
        <v>1117</v>
      </c>
      <c r="X1113" s="73" t="s">
        <v>3268</v>
      </c>
    </row>
    <row r="1114" spans="23:24">
      <c r="W1114" s="73" t="s">
        <v>1118</v>
      </c>
      <c r="X1114" s="73" t="s">
        <v>2728</v>
      </c>
    </row>
    <row r="1115" spans="23:24">
      <c r="W1115" s="73" t="s">
        <v>5820</v>
      </c>
      <c r="X1115" s="73" t="s">
        <v>6028</v>
      </c>
    </row>
    <row r="1116" spans="23:24">
      <c r="W1116" s="73" t="s">
        <v>4679</v>
      </c>
      <c r="X1116" s="73" t="s">
        <v>5086</v>
      </c>
    </row>
    <row r="1117" spans="23:24">
      <c r="W1117" s="73" t="s">
        <v>7682</v>
      </c>
      <c r="X1117" s="73" t="s">
        <v>8131</v>
      </c>
    </row>
    <row r="1118" spans="23:24">
      <c r="W1118" s="73" t="s">
        <v>6217</v>
      </c>
      <c r="X1118" s="73" t="s">
        <v>6698</v>
      </c>
    </row>
    <row r="1119" spans="23:24">
      <c r="W1119" s="73" t="s">
        <v>1120</v>
      </c>
      <c r="X1119" s="73" t="s">
        <v>4212</v>
      </c>
    </row>
    <row r="1120" spans="23:24">
      <c r="W1120" s="73" t="s">
        <v>4680</v>
      </c>
      <c r="X1120" s="73" t="s">
        <v>5088</v>
      </c>
    </row>
    <row r="1121" spans="23:24">
      <c r="W1121" s="73" t="s">
        <v>1124</v>
      </c>
      <c r="X1121" s="73" t="s">
        <v>4213</v>
      </c>
    </row>
    <row r="1122" spans="23:24">
      <c r="W1122" s="73" t="s">
        <v>1125</v>
      </c>
      <c r="X1122" s="73" t="s">
        <v>6699</v>
      </c>
    </row>
    <row r="1123" spans="23:24">
      <c r="W1123" s="73" t="s">
        <v>1126</v>
      </c>
      <c r="X1123" s="73" t="s">
        <v>6700</v>
      </c>
    </row>
    <row r="1124" spans="23:24">
      <c r="W1124" s="73" t="s">
        <v>5821</v>
      </c>
      <c r="X1124" s="73" t="s">
        <v>6701</v>
      </c>
    </row>
    <row r="1125" spans="23:24">
      <c r="W1125" s="73" t="s">
        <v>4681</v>
      </c>
      <c r="X1125" s="73" t="s">
        <v>6702</v>
      </c>
    </row>
    <row r="1126" spans="23:24">
      <c r="W1126" s="73" t="s">
        <v>7683</v>
      </c>
      <c r="X1126" s="73" t="s">
        <v>8132</v>
      </c>
    </row>
    <row r="1127" spans="23:24">
      <c r="W1127" s="73" t="s">
        <v>6218</v>
      </c>
      <c r="X1127" s="73" t="s">
        <v>6703</v>
      </c>
    </row>
    <row r="1128" spans="23:24">
      <c r="W1128" s="73" t="s">
        <v>1128</v>
      </c>
      <c r="X1128" s="73" t="s">
        <v>6704</v>
      </c>
    </row>
    <row r="1129" spans="23:24">
      <c r="W1129" s="73" t="s">
        <v>485</v>
      </c>
      <c r="X1129" s="73" t="s">
        <v>6705</v>
      </c>
    </row>
    <row r="1130" spans="23:24">
      <c r="W1130" s="73" t="s">
        <v>486</v>
      </c>
      <c r="X1130" s="73" t="s">
        <v>6706</v>
      </c>
    </row>
    <row r="1131" spans="23:24">
      <c r="W1131" s="73" t="s">
        <v>5518</v>
      </c>
      <c r="X1131" s="73" t="s">
        <v>6707</v>
      </c>
    </row>
    <row r="1132" spans="23:24">
      <c r="W1132" s="73" t="s">
        <v>487</v>
      </c>
      <c r="X1132" s="73" t="s">
        <v>6708</v>
      </c>
    </row>
    <row r="1133" spans="23:24">
      <c r="W1133" s="73" t="s">
        <v>4682</v>
      </c>
      <c r="X1133" s="73" t="s">
        <v>6709</v>
      </c>
    </row>
    <row r="1134" spans="23:24">
      <c r="W1134" s="73" t="s">
        <v>1132</v>
      </c>
      <c r="X1134" s="73" t="s">
        <v>6710</v>
      </c>
    </row>
    <row r="1135" spans="23:24">
      <c r="W1135" s="73" t="s">
        <v>1133</v>
      </c>
      <c r="X1135" s="73" t="s">
        <v>6711</v>
      </c>
    </row>
    <row r="1136" spans="23:24">
      <c r="W1136" s="73" t="s">
        <v>1134</v>
      </c>
      <c r="X1136" s="73" t="s">
        <v>6712</v>
      </c>
    </row>
    <row r="1137" spans="23:24">
      <c r="W1137" s="73" t="s">
        <v>5822</v>
      </c>
      <c r="X1137" s="73" t="s">
        <v>6713</v>
      </c>
    </row>
    <row r="1138" spans="23:24">
      <c r="W1138" s="73" t="s">
        <v>4683</v>
      </c>
      <c r="X1138" s="73" t="s">
        <v>6714</v>
      </c>
    </row>
    <row r="1139" spans="23:24">
      <c r="W1139" s="73" t="s">
        <v>7684</v>
      </c>
      <c r="X1139" s="73" t="s">
        <v>8133</v>
      </c>
    </row>
    <row r="1140" spans="23:24">
      <c r="W1140" s="73" t="s">
        <v>6219</v>
      </c>
      <c r="X1140" s="73" t="s">
        <v>6715</v>
      </c>
    </row>
    <row r="1141" spans="23:24">
      <c r="W1141" s="73" t="s">
        <v>1136</v>
      </c>
      <c r="X1141" s="73" t="s">
        <v>6716</v>
      </c>
    </row>
    <row r="1142" spans="23:24">
      <c r="W1142" s="73" t="s">
        <v>488</v>
      </c>
      <c r="X1142" s="73" t="s">
        <v>6717</v>
      </c>
    </row>
    <row r="1143" spans="23:24">
      <c r="W1143" s="73" t="s">
        <v>489</v>
      </c>
      <c r="X1143" s="73" t="s">
        <v>6718</v>
      </c>
    </row>
    <row r="1144" spans="23:24">
      <c r="W1144" s="73" t="s">
        <v>5519</v>
      </c>
      <c r="X1144" s="73" t="s">
        <v>6719</v>
      </c>
    </row>
    <row r="1145" spans="23:24">
      <c r="W1145" s="73" t="s">
        <v>490</v>
      </c>
      <c r="X1145" s="73" t="s">
        <v>6720</v>
      </c>
    </row>
    <row r="1146" spans="23:24">
      <c r="W1146" s="73" t="s">
        <v>4684</v>
      </c>
      <c r="X1146" s="73" t="s">
        <v>6721</v>
      </c>
    </row>
    <row r="1147" spans="23:24">
      <c r="W1147" s="73" t="s">
        <v>1140</v>
      </c>
      <c r="X1147" s="73" t="s">
        <v>6722</v>
      </c>
    </row>
    <row r="1148" spans="23:24">
      <c r="W1148" s="73" t="s">
        <v>1141</v>
      </c>
      <c r="X1148" s="73" t="s">
        <v>6723</v>
      </c>
    </row>
    <row r="1149" spans="23:24">
      <c r="W1149" s="73" t="s">
        <v>1142</v>
      </c>
      <c r="X1149" s="73" t="s">
        <v>6724</v>
      </c>
    </row>
    <row r="1150" spans="23:24">
      <c r="W1150" s="73" t="s">
        <v>7687</v>
      </c>
      <c r="X1150" s="73" t="s">
        <v>8134</v>
      </c>
    </row>
    <row r="1151" spans="23:24">
      <c r="W1151" s="73" t="s">
        <v>5823</v>
      </c>
      <c r="X1151" s="73" t="s">
        <v>6725</v>
      </c>
    </row>
    <row r="1152" spans="23:24">
      <c r="W1152" s="73" t="s">
        <v>7686</v>
      </c>
      <c r="X1152" s="73" t="s">
        <v>8135</v>
      </c>
    </row>
    <row r="1153" spans="23:24">
      <c r="W1153" s="73" t="s">
        <v>4685</v>
      </c>
      <c r="X1153" s="73" t="s">
        <v>6726</v>
      </c>
    </row>
    <row r="1154" spans="23:24">
      <c r="W1154" s="73" t="s">
        <v>7685</v>
      </c>
      <c r="X1154" s="73" t="s">
        <v>8136</v>
      </c>
    </row>
    <row r="1155" spans="23:24">
      <c r="W1155" s="73" t="s">
        <v>6220</v>
      </c>
      <c r="X1155" s="73" t="s">
        <v>6727</v>
      </c>
    </row>
    <row r="1156" spans="23:24">
      <c r="W1156" s="73" t="s">
        <v>1144</v>
      </c>
      <c r="X1156" s="73" t="s">
        <v>6728</v>
      </c>
    </row>
    <row r="1157" spans="23:24">
      <c r="W1157" s="73" t="s">
        <v>491</v>
      </c>
      <c r="X1157" s="73" t="s">
        <v>6729</v>
      </c>
    </row>
    <row r="1158" spans="23:24">
      <c r="W1158" s="73" t="s">
        <v>492</v>
      </c>
      <c r="X1158" s="73" t="s">
        <v>6730</v>
      </c>
    </row>
    <row r="1159" spans="23:24">
      <c r="W1159" s="73" t="s">
        <v>5520</v>
      </c>
      <c r="X1159" s="73" t="s">
        <v>6731</v>
      </c>
    </row>
    <row r="1160" spans="23:24">
      <c r="W1160" s="73" t="s">
        <v>493</v>
      </c>
      <c r="X1160" s="73" t="s">
        <v>6732</v>
      </c>
    </row>
    <row r="1161" spans="23:24">
      <c r="W1161" s="73" t="s">
        <v>4686</v>
      </c>
      <c r="X1161" s="73" t="s">
        <v>6733</v>
      </c>
    </row>
    <row r="1162" spans="23:24">
      <c r="W1162" s="73" t="s">
        <v>1148</v>
      </c>
      <c r="X1162" s="73" t="s">
        <v>6734</v>
      </c>
    </row>
    <row r="1163" spans="23:24">
      <c r="W1163" s="73" t="s">
        <v>1149</v>
      </c>
      <c r="X1163" s="73" t="s">
        <v>6735</v>
      </c>
    </row>
    <row r="1164" spans="23:24">
      <c r="W1164" s="73" t="s">
        <v>1150</v>
      </c>
      <c r="X1164" s="73" t="s">
        <v>6736</v>
      </c>
    </row>
    <row r="1165" spans="23:24">
      <c r="W1165" s="73" t="s">
        <v>5824</v>
      </c>
      <c r="X1165" s="73" t="s">
        <v>6737</v>
      </c>
    </row>
    <row r="1166" spans="23:24">
      <c r="W1166" s="73" t="s">
        <v>4687</v>
      </c>
      <c r="X1166" s="73" t="s">
        <v>6738</v>
      </c>
    </row>
    <row r="1167" spans="23:24">
      <c r="W1167" s="73" t="s">
        <v>7688</v>
      </c>
      <c r="X1167" s="73" t="s">
        <v>8137</v>
      </c>
    </row>
    <row r="1168" spans="23:24">
      <c r="W1168" s="73" t="s">
        <v>6221</v>
      </c>
      <c r="X1168" s="73" t="s">
        <v>6739</v>
      </c>
    </row>
    <row r="1169" spans="23:24">
      <c r="W1169" s="73" t="s">
        <v>1152</v>
      </c>
      <c r="X1169" s="73" t="s">
        <v>6740</v>
      </c>
    </row>
    <row r="1170" spans="23:24">
      <c r="W1170" s="73" t="s">
        <v>494</v>
      </c>
      <c r="X1170" s="73" t="s">
        <v>6741</v>
      </c>
    </row>
    <row r="1171" spans="23:24">
      <c r="W1171" s="73" t="s">
        <v>495</v>
      </c>
      <c r="X1171" s="73" t="s">
        <v>6742</v>
      </c>
    </row>
    <row r="1172" spans="23:24">
      <c r="W1172" s="73" t="s">
        <v>5521</v>
      </c>
      <c r="X1172" s="73" t="s">
        <v>6743</v>
      </c>
    </row>
    <row r="1173" spans="23:24">
      <c r="W1173" s="73" t="s">
        <v>496</v>
      </c>
      <c r="X1173" s="73" t="s">
        <v>6744</v>
      </c>
    </row>
    <row r="1174" spans="23:24">
      <c r="W1174" s="73" t="s">
        <v>4688</v>
      </c>
      <c r="X1174" s="73" t="s">
        <v>6745</v>
      </c>
    </row>
    <row r="1175" spans="23:24">
      <c r="W1175" s="73" t="s">
        <v>1156</v>
      </c>
      <c r="X1175" s="73" t="s">
        <v>6746</v>
      </c>
    </row>
    <row r="1176" spans="23:24">
      <c r="W1176" s="73" t="s">
        <v>1157</v>
      </c>
      <c r="X1176" s="73" t="s">
        <v>6747</v>
      </c>
    </row>
    <row r="1177" spans="23:24">
      <c r="W1177" s="73" t="s">
        <v>1158</v>
      </c>
      <c r="X1177" s="73" t="s">
        <v>6748</v>
      </c>
    </row>
    <row r="1178" spans="23:24">
      <c r="W1178" s="73" t="s">
        <v>5825</v>
      </c>
      <c r="X1178" s="73" t="s">
        <v>6749</v>
      </c>
    </row>
    <row r="1179" spans="23:24">
      <c r="W1179" s="73" t="s">
        <v>4689</v>
      </c>
      <c r="X1179" s="73" t="s">
        <v>6750</v>
      </c>
    </row>
    <row r="1180" spans="23:24">
      <c r="W1180" s="73" t="s">
        <v>7689</v>
      </c>
      <c r="X1180" s="73" t="s">
        <v>8138</v>
      </c>
    </row>
    <row r="1181" spans="23:24">
      <c r="W1181" s="73" t="s">
        <v>6222</v>
      </c>
      <c r="X1181" s="73" t="s">
        <v>6751</v>
      </c>
    </row>
    <row r="1182" spans="23:24">
      <c r="W1182" s="73" t="s">
        <v>1160</v>
      </c>
      <c r="X1182" s="73" t="s">
        <v>6752</v>
      </c>
    </row>
    <row r="1183" spans="23:24">
      <c r="W1183" s="73" t="s">
        <v>497</v>
      </c>
      <c r="X1183" s="73" t="s">
        <v>6753</v>
      </c>
    </row>
    <row r="1184" spans="23:24">
      <c r="W1184" s="73" t="s">
        <v>498</v>
      </c>
      <c r="X1184" s="73" t="s">
        <v>6754</v>
      </c>
    </row>
    <row r="1185" spans="23:24">
      <c r="W1185" s="73" t="s">
        <v>5522</v>
      </c>
      <c r="X1185" s="73" t="s">
        <v>6755</v>
      </c>
    </row>
    <row r="1186" spans="23:24">
      <c r="W1186" s="73" t="s">
        <v>499</v>
      </c>
      <c r="X1186" s="73" t="s">
        <v>6756</v>
      </c>
    </row>
    <row r="1187" spans="23:24">
      <c r="W1187" s="73" t="s">
        <v>4690</v>
      </c>
      <c r="X1187" s="73" t="s">
        <v>6757</v>
      </c>
    </row>
    <row r="1188" spans="23:24">
      <c r="W1188" s="73" t="s">
        <v>1164</v>
      </c>
      <c r="X1188" s="73" t="s">
        <v>6758</v>
      </c>
    </row>
    <row r="1189" spans="23:24">
      <c r="W1189" s="73" t="s">
        <v>1165</v>
      </c>
      <c r="X1189" s="73" t="s">
        <v>6759</v>
      </c>
    </row>
    <row r="1190" spans="23:24">
      <c r="W1190" s="73" t="s">
        <v>1166</v>
      </c>
      <c r="X1190" s="73" t="s">
        <v>6760</v>
      </c>
    </row>
    <row r="1191" spans="23:24">
      <c r="W1191" s="73" t="s">
        <v>5826</v>
      </c>
      <c r="X1191" s="73" t="s">
        <v>6761</v>
      </c>
    </row>
    <row r="1192" spans="23:24">
      <c r="W1192" s="73" t="s">
        <v>4691</v>
      </c>
      <c r="X1192" s="73" t="s">
        <v>6762</v>
      </c>
    </row>
    <row r="1193" spans="23:24">
      <c r="W1193" s="73" t="s">
        <v>7690</v>
      </c>
      <c r="X1193" s="73" t="s">
        <v>8139</v>
      </c>
    </row>
    <row r="1194" spans="23:24">
      <c r="W1194" s="73" t="s">
        <v>6223</v>
      </c>
      <c r="X1194" s="73" t="s">
        <v>6763</v>
      </c>
    </row>
    <row r="1195" spans="23:24">
      <c r="W1195" s="73" t="s">
        <v>1168</v>
      </c>
      <c r="X1195" s="73" t="s">
        <v>6764</v>
      </c>
    </row>
    <row r="1196" spans="23:24">
      <c r="W1196" s="73" t="s">
        <v>500</v>
      </c>
      <c r="X1196" s="73" t="s">
        <v>6765</v>
      </c>
    </row>
    <row r="1197" spans="23:24">
      <c r="W1197" s="73" t="s">
        <v>501</v>
      </c>
      <c r="X1197" s="73" t="s">
        <v>6766</v>
      </c>
    </row>
    <row r="1198" spans="23:24">
      <c r="W1198" s="73" t="s">
        <v>5523</v>
      </c>
      <c r="X1198" s="73" t="s">
        <v>6767</v>
      </c>
    </row>
    <row r="1199" spans="23:24">
      <c r="W1199" s="73" t="s">
        <v>502</v>
      </c>
      <c r="X1199" s="73" t="s">
        <v>6768</v>
      </c>
    </row>
    <row r="1200" spans="23:24">
      <c r="W1200" s="73" t="s">
        <v>4692</v>
      </c>
      <c r="X1200" s="73" t="s">
        <v>6769</v>
      </c>
    </row>
    <row r="1201" spans="23:24">
      <c r="W1201" s="73" t="s">
        <v>1172</v>
      </c>
      <c r="X1201" s="73" t="s">
        <v>6770</v>
      </c>
    </row>
    <row r="1202" spans="23:24">
      <c r="W1202" s="73" t="s">
        <v>267</v>
      </c>
      <c r="X1202" s="73" t="s">
        <v>3028</v>
      </c>
    </row>
    <row r="1203" spans="23:24">
      <c r="W1203" s="73" t="s">
        <v>7693</v>
      </c>
      <c r="X1203" s="73" t="s">
        <v>8140</v>
      </c>
    </row>
    <row r="1204" spans="23:24">
      <c r="W1204" s="73" t="s">
        <v>268</v>
      </c>
      <c r="X1204" s="73" t="s">
        <v>2482</v>
      </c>
    </row>
    <row r="1205" spans="23:24">
      <c r="W1205" s="73" t="s">
        <v>269</v>
      </c>
      <c r="X1205" s="73" t="s">
        <v>3967</v>
      </c>
    </row>
    <row r="1206" spans="23:24">
      <c r="W1206" s="73" t="s">
        <v>5827</v>
      </c>
      <c r="X1206" s="73" t="s">
        <v>6029</v>
      </c>
    </row>
    <row r="1207" spans="23:24">
      <c r="W1207" s="73" t="s">
        <v>7692</v>
      </c>
      <c r="X1207" s="73" t="s">
        <v>8141</v>
      </c>
    </row>
    <row r="1208" spans="23:24">
      <c r="W1208" s="73" t="s">
        <v>4583</v>
      </c>
      <c r="X1208" s="73" t="s">
        <v>5101</v>
      </c>
    </row>
    <row r="1209" spans="23:24">
      <c r="W1209" s="73" t="s">
        <v>7691</v>
      </c>
      <c r="X1209" s="73" t="s">
        <v>8142</v>
      </c>
    </row>
    <row r="1210" spans="23:24">
      <c r="W1210" s="73" t="s">
        <v>6164</v>
      </c>
      <c r="X1210" s="73" t="s">
        <v>6771</v>
      </c>
    </row>
    <row r="1211" spans="23:24">
      <c r="W1211" s="73" t="s">
        <v>271</v>
      </c>
      <c r="X1211" s="73" t="s">
        <v>3029</v>
      </c>
    </row>
    <row r="1212" spans="23:24">
      <c r="W1212" s="73" t="s">
        <v>272</v>
      </c>
      <c r="X1212" s="73" t="s">
        <v>2483</v>
      </c>
    </row>
    <row r="1213" spans="23:24">
      <c r="W1213" s="73" t="s">
        <v>273</v>
      </c>
      <c r="X1213" s="73" t="s">
        <v>3968</v>
      </c>
    </row>
    <row r="1214" spans="23:24">
      <c r="W1214" s="73" t="s">
        <v>5828</v>
      </c>
      <c r="X1214" s="73" t="s">
        <v>6030</v>
      </c>
    </row>
    <row r="1215" spans="23:24">
      <c r="W1215" s="73" t="s">
        <v>4584</v>
      </c>
      <c r="X1215" s="73" t="s">
        <v>5102</v>
      </c>
    </row>
    <row r="1216" spans="23:24">
      <c r="W1216" s="73" t="s">
        <v>7694</v>
      </c>
      <c r="X1216" s="73" t="s">
        <v>8143</v>
      </c>
    </row>
    <row r="1217" spans="23:24">
      <c r="W1217" s="73" t="s">
        <v>1173</v>
      </c>
      <c r="X1217" s="73" t="s">
        <v>6772</v>
      </c>
    </row>
    <row r="1218" spans="23:24">
      <c r="W1218" s="73" t="s">
        <v>1174</v>
      </c>
      <c r="X1218" s="73" t="s">
        <v>6773</v>
      </c>
    </row>
    <row r="1219" spans="23:24">
      <c r="W1219" s="73" t="s">
        <v>5829</v>
      </c>
      <c r="X1219" s="73" t="s">
        <v>6774</v>
      </c>
    </row>
    <row r="1220" spans="23:24">
      <c r="W1220" s="73" t="s">
        <v>4693</v>
      </c>
      <c r="X1220" s="73" t="s">
        <v>6775</v>
      </c>
    </row>
    <row r="1221" spans="23:24">
      <c r="W1221" s="73" t="s">
        <v>7695</v>
      </c>
      <c r="X1221" s="73" t="s">
        <v>8144</v>
      </c>
    </row>
    <row r="1222" spans="23:24">
      <c r="W1222" s="73" t="s">
        <v>6224</v>
      </c>
      <c r="X1222" s="73" t="s">
        <v>6776</v>
      </c>
    </row>
    <row r="1223" spans="23:24">
      <c r="W1223" s="73" t="s">
        <v>1176</v>
      </c>
      <c r="X1223" s="73" t="s">
        <v>6777</v>
      </c>
    </row>
    <row r="1224" spans="23:24">
      <c r="W1224" s="73" t="s">
        <v>503</v>
      </c>
      <c r="X1224" s="73" t="s">
        <v>6778</v>
      </c>
    </row>
    <row r="1225" spans="23:24">
      <c r="W1225" s="73" t="s">
        <v>504</v>
      </c>
      <c r="X1225" s="73" t="s">
        <v>6779</v>
      </c>
    </row>
    <row r="1226" spans="23:24">
      <c r="W1226" s="73" t="s">
        <v>5524</v>
      </c>
      <c r="X1226" s="73" t="s">
        <v>6780</v>
      </c>
    </row>
    <row r="1227" spans="23:24">
      <c r="W1227" s="73" t="s">
        <v>505</v>
      </c>
      <c r="X1227" s="73" t="s">
        <v>6781</v>
      </c>
    </row>
    <row r="1228" spans="23:24">
      <c r="W1228" s="73" t="s">
        <v>4694</v>
      </c>
      <c r="X1228" s="73" t="s">
        <v>6782</v>
      </c>
    </row>
    <row r="1229" spans="23:24">
      <c r="W1229" s="73" t="s">
        <v>1180</v>
      </c>
      <c r="X1229" s="73" t="s">
        <v>6783</v>
      </c>
    </row>
    <row r="1230" spans="23:24">
      <c r="W1230" s="73" t="s">
        <v>275</v>
      </c>
      <c r="X1230" s="73" t="s">
        <v>3030</v>
      </c>
    </row>
    <row r="1231" spans="23:24">
      <c r="W1231" s="73" t="s">
        <v>7698</v>
      </c>
      <c r="X1231" s="73" t="s">
        <v>8145</v>
      </c>
    </row>
    <row r="1232" spans="23:24">
      <c r="W1232" s="73" t="s">
        <v>276</v>
      </c>
      <c r="X1232" s="73" t="s">
        <v>2484</v>
      </c>
    </row>
    <row r="1233" spans="23:24">
      <c r="W1233" s="73" t="s">
        <v>277</v>
      </c>
      <c r="X1233" s="73" t="s">
        <v>3969</v>
      </c>
    </row>
    <row r="1234" spans="23:24">
      <c r="W1234" s="73" t="s">
        <v>5830</v>
      </c>
      <c r="X1234" s="73" t="s">
        <v>6031</v>
      </c>
    </row>
    <row r="1235" spans="23:24">
      <c r="W1235" s="73" t="s">
        <v>7697</v>
      </c>
      <c r="X1235" s="73" t="s">
        <v>8146</v>
      </c>
    </row>
    <row r="1236" spans="23:24">
      <c r="W1236" s="73" t="s">
        <v>4585</v>
      </c>
      <c r="X1236" s="73" t="s">
        <v>5105</v>
      </c>
    </row>
    <row r="1237" spans="23:24">
      <c r="W1237" s="73" t="s">
        <v>7696</v>
      </c>
      <c r="X1237" s="73" t="s">
        <v>8147</v>
      </c>
    </row>
    <row r="1238" spans="23:24">
      <c r="W1238" s="73" t="s">
        <v>6165</v>
      </c>
      <c r="X1238" s="73" t="s">
        <v>6784</v>
      </c>
    </row>
    <row r="1239" spans="23:24">
      <c r="W1239" s="73" t="s">
        <v>279</v>
      </c>
      <c r="X1239" s="73" t="s">
        <v>3031</v>
      </c>
    </row>
    <row r="1240" spans="23:24">
      <c r="W1240" s="73" t="s">
        <v>280</v>
      </c>
      <c r="X1240" s="73" t="s">
        <v>2485</v>
      </c>
    </row>
    <row r="1241" spans="23:24">
      <c r="W1241" s="73" t="s">
        <v>281</v>
      </c>
      <c r="X1241" s="73" t="s">
        <v>3970</v>
      </c>
    </row>
    <row r="1242" spans="23:24">
      <c r="W1242" s="73" t="s">
        <v>5831</v>
      </c>
      <c r="X1242" s="73" t="s">
        <v>6032</v>
      </c>
    </row>
    <row r="1243" spans="23:24">
      <c r="W1243" s="73" t="s">
        <v>4586</v>
      </c>
      <c r="X1243" s="73" t="s">
        <v>5106</v>
      </c>
    </row>
    <row r="1244" spans="23:24">
      <c r="W1244" s="73" t="s">
        <v>7699</v>
      </c>
      <c r="X1244" s="73" t="s">
        <v>8148</v>
      </c>
    </row>
    <row r="1245" spans="23:24">
      <c r="W1245" s="73" t="s">
        <v>6166</v>
      </c>
      <c r="X1245" s="73" t="s">
        <v>6785</v>
      </c>
    </row>
    <row r="1246" spans="23:24">
      <c r="W1246" s="73" t="s">
        <v>285</v>
      </c>
      <c r="X1246" s="73" t="s">
        <v>3032</v>
      </c>
    </row>
    <row r="1247" spans="23:24">
      <c r="W1247" s="73" t="s">
        <v>286</v>
      </c>
      <c r="X1247" s="73" t="s">
        <v>2487</v>
      </c>
    </row>
    <row r="1248" spans="23:24">
      <c r="W1248" s="73" t="s">
        <v>287</v>
      </c>
      <c r="X1248" s="73" t="s">
        <v>3972</v>
      </c>
    </row>
    <row r="1249" spans="23:24">
      <c r="W1249" s="73" t="s">
        <v>5832</v>
      </c>
      <c r="X1249" s="73" t="s">
        <v>6033</v>
      </c>
    </row>
    <row r="1250" spans="23:24">
      <c r="W1250" s="73" t="s">
        <v>4587</v>
      </c>
      <c r="X1250" s="73" t="s">
        <v>5107</v>
      </c>
    </row>
    <row r="1251" spans="23:24">
      <c r="W1251" s="73" t="s">
        <v>7700</v>
      </c>
      <c r="X1251" s="73" t="s">
        <v>8149</v>
      </c>
    </row>
    <row r="1252" spans="23:24">
      <c r="W1252" s="73" t="s">
        <v>289</v>
      </c>
      <c r="X1252" s="73" t="s">
        <v>3033</v>
      </c>
    </row>
    <row r="1253" spans="23:24">
      <c r="W1253" s="73" t="s">
        <v>7703</v>
      </c>
      <c r="X1253" s="73" t="s">
        <v>8150</v>
      </c>
    </row>
    <row r="1254" spans="23:24">
      <c r="W1254" s="73" t="s">
        <v>290</v>
      </c>
      <c r="X1254" s="73" t="s">
        <v>2488</v>
      </c>
    </row>
    <row r="1255" spans="23:24">
      <c r="W1255" s="73" t="s">
        <v>291</v>
      </c>
      <c r="X1255" s="73" t="s">
        <v>3973</v>
      </c>
    </row>
    <row r="1256" spans="23:24">
      <c r="W1256" s="73" t="s">
        <v>5833</v>
      </c>
      <c r="X1256" s="73" t="s">
        <v>6034</v>
      </c>
    </row>
    <row r="1257" spans="23:24">
      <c r="W1257" s="73" t="s">
        <v>7702</v>
      </c>
      <c r="X1257" s="73" t="s">
        <v>8151</v>
      </c>
    </row>
    <row r="1258" spans="23:24">
      <c r="W1258" s="73" t="s">
        <v>4588</v>
      </c>
      <c r="X1258" s="73" t="s">
        <v>5108</v>
      </c>
    </row>
    <row r="1259" spans="23:24">
      <c r="W1259" s="73" t="s">
        <v>7701</v>
      </c>
      <c r="X1259" s="73" t="s">
        <v>8152</v>
      </c>
    </row>
    <row r="1260" spans="23:24">
      <c r="W1260" s="73" t="s">
        <v>6167</v>
      </c>
      <c r="X1260" s="73" t="s">
        <v>6786</v>
      </c>
    </row>
    <row r="1261" spans="23:24">
      <c r="W1261" s="73" t="s">
        <v>295</v>
      </c>
      <c r="X1261" s="73" t="s">
        <v>6787</v>
      </c>
    </row>
    <row r="1262" spans="23:24">
      <c r="W1262" s="73" t="s">
        <v>7706</v>
      </c>
      <c r="X1262" s="73" t="s">
        <v>8153</v>
      </c>
    </row>
    <row r="1263" spans="23:24">
      <c r="W1263" s="73" t="s">
        <v>296</v>
      </c>
      <c r="X1263" s="73" t="s">
        <v>6788</v>
      </c>
    </row>
    <row r="1264" spans="23:24">
      <c r="W1264" s="73" t="s">
        <v>297</v>
      </c>
      <c r="X1264" s="73" t="s">
        <v>6789</v>
      </c>
    </row>
    <row r="1265" spans="23:24">
      <c r="W1265" s="73" t="s">
        <v>5834</v>
      </c>
      <c r="X1265" s="73" t="s">
        <v>6790</v>
      </c>
    </row>
    <row r="1266" spans="23:24">
      <c r="W1266" s="73" t="s">
        <v>7705</v>
      </c>
      <c r="X1266" s="73" t="s">
        <v>8154</v>
      </c>
    </row>
    <row r="1267" spans="23:24">
      <c r="W1267" s="73" t="s">
        <v>4933</v>
      </c>
      <c r="X1267" s="73" t="s">
        <v>6791</v>
      </c>
    </row>
    <row r="1268" spans="23:24">
      <c r="W1268" s="73" t="s">
        <v>7704</v>
      </c>
      <c r="X1268" s="73" t="s">
        <v>8155</v>
      </c>
    </row>
    <row r="1269" spans="23:24">
      <c r="W1269" s="73" t="s">
        <v>299</v>
      </c>
      <c r="X1269" s="73" t="s">
        <v>6792</v>
      </c>
    </row>
    <row r="1270" spans="23:24">
      <c r="W1270" s="73" t="s">
        <v>7709</v>
      </c>
      <c r="X1270" s="73" t="s">
        <v>8156</v>
      </c>
    </row>
    <row r="1271" spans="23:24">
      <c r="W1271" s="73" t="s">
        <v>300</v>
      </c>
      <c r="X1271" s="73" t="s">
        <v>6793</v>
      </c>
    </row>
    <row r="1272" spans="23:24">
      <c r="W1272" s="73" t="s">
        <v>301</v>
      </c>
      <c r="X1272" s="73" t="s">
        <v>6794</v>
      </c>
    </row>
    <row r="1273" spans="23:24">
      <c r="W1273" s="73" t="s">
        <v>5835</v>
      </c>
      <c r="X1273" s="73" t="s">
        <v>6795</v>
      </c>
    </row>
    <row r="1274" spans="23:24">
      <c r="W1274" s="73" t="s">
        <v>7708</v>
      </c>
      <c r="X1274" s="73" t="s">
        <v>8157</v>
      </c>
    </row>
    <row r="1275" spans="23:24">
      <c r="W1275" s="73" t="s">
        <v>4934</v>
      </c>
      <c r="X1275" s="73" t="s">
        <v>6796</v>
      </c>
    </row>
    <row r="1276" spans="23:24">
      <c r="W1276" s="73" t="s">
        <v>7707</v>
      </c>
      <c r="X1276" s="73" t="s">
        <v>8158</v>
      </c>
    </row>
    <row r="1277" spans="23:24">
      <c r="W1277" s="73" t="s">
        <v>303</v>
      </c>
      <c r="X1277" s="73" t="s">
        <v>6797</v>
      </c>
    </row>
    <row r="1278" spans="23:24">
      <c r="W1278" s="73" t="s">
        <v>7712</v>
      </c>
      <c r="X1278" s="73" t="s">
        <v>8159</v>
      </c>
    </row>
    <row r="1279" spans="23:24">
      <c r="W1279" s="73" t="s">
        <v>304</v>
      </c>
      <c r="X1279" s="73" t="s">
        <v>6798</v>
      </c>
    </row>
    <row r="1280" spans="23:24">
      <c r="W1280" s="73" t="s">
        <v>305</v>
      </c>
      <c r="X1280" s="73" t="s">
        <v>6799</v>
      </c>
    </row>
    <row r="1281" spans="23:24">
      <c r="W1281" s="73" t="s">
        <v>5836</v>
      </c>
      <c r="X1281" s="73" t="s">
        <v>6800</v>
      </c>
    </row>
    <row r="1282" spans="23:24">
      <c r="W1282" s="73" t="s">
        <v>7711</v>
      </c>
      <c r="X1282" s="73" t="s">
        <v>8160</v>
      </c>
    </row>
    <row r="1283" spans="23:24">
      <c r="W1283" s="73" t="s">
        <v>4935</v>
      </c>
      <c r="X1283" s="73" t="s">
        <v>6801</v>
      </c>
    </row>
    <row r="1284" spans="23:24">
      <c r="W1284" s="73" t="s">
        <v>7710</v>
      </c>
      <c r="X1284" s="73" t="s">
        <v>8161</v>
      </c>
    </row>
    <row r="1285" spans="23:24">
      <c r="W1285" s="73" t="s">
        <v>1181</v>
      </c>
      <c r="X1285" s="73" t="s">
        <v>6802</v>
      </c>
    </row>
    <row r="1286" spans="23:24">
      <c r="W1286" s="73" t="s">
        <v>1182</v>
      </c>
      <c r="X1286" s="73" t="s">
        <v>6803</v>
      </c>
    </row>
    <row r="1287" spans="23:24">
      <c r="W1287" s="73" t="s">
        <v>5837</v>
      </c>
      <c r="X1287" s="73" t="s">
        <v>6804</v>
      </c>
    </row>
    <row r="1288" spans="23:24">
      <c r="W1288" s="73" t="s">
        <v>4695</v>
      </c>
      <c r="X1288" s="73" t="s">
        <v>6805</v>
      </c>
    </row>
    <row r="1289" spans="23:24">
      <c r="W1289" s="73" t="s">
        <v>7713</v>
      </c>
      <c r="X1289" s="73" t="s">
        <v>8162</v>
      </c>
    </row>
    <row r="1290" spans="23:24">
      <c r="W1290" s="73" t="s">
        <v>6309</v>
      </c>
      <c r="X1290" s="73" t="s">
        <v>6806</v>
      </c>
    </row>
    <row r="1291" spans="23:24">
      <c r="W1291" s="73" t="s">
        <v>1184</v>
      </c>
      <c r="X1291" s="73" t="s">
        <v>6807</v>
      </c>
    </row>
    <row r="1292" spans="23:24">
      <c r="W1292" s="73" t="s">
        <v>506</v>
      </c>
      <c r="X1292" s="73" t="s">
        <v>6808</v>
      </c>
    </row>
    <row r="1293" spans="23:24">
      <c r="W1293" s="73" t="s">
        <v>507</v>
      </c>
      <c r="X1293" s="73" t="s">
        <v>6809</v>
      </c>
    </row>
    <row r="1294" spans="23:24">
      <c r="W1294" s="73" t="s">
        <v>5525</v>
      </c>
      <c r="X1294" s="73" t="s">
        <v>6810</v>
      </c>
    </row>
    <row r="1295" spans="23:24">
      <c r="W1295" s="73" t="s">
        <v>508</v>
      </c>
      <c r="X1295" s="73" t="s">
        <v>6811</v>
      </c>
    </row>
    <row r="1296" spans="23:24">
      <c r="W1296" s="73" t="s">
        <v>4696</v>
      </c>
      <c r="X1296" s="73" t="s">
        <v>6812</v>
      </c>
    </row>
    <row r="1297" spans="23:24">
      <c r="W1297" s="73" t="s">
        <v>1188</v>
      </c>
      <c r="X1297" s="73" t="s">
        <v>6813</v>
      </c>
    </row>
    <row r="1298" spans="23:24">
      <c r="W1298" s="73" t="s">
        <v>1189</v>
      </c>
      <c r="X1298" s="73" t="s">
        <v>6814</v>
      </c>
    </row>
    <row r="1299" spans="23:24">
      <c r="W1299" s="73" t="s">
        <v>1190</v>
      </c>
      <c r="X1299" s="73" t="s">
        <v>6815</v>
      </c>
    </row>
    <row r="1300" spans="23:24">
      <c r="W1300" s="73" t="s">
        <v>5838</v>
      </c>
      <c r="X1300" s="73" t="s">
        <v>6816</v>
      </c>
    </row>
    <row r="1301" spans="23:24">
      <c r="W1301" s="73" t="s">
        <v>4697</v>
      </c>
      <c r="X1301" s="73" t="s">
        <v>6817</v>
      </c>
    </row>
    <row r="1302" spans="23:24">
      <c r="W1302" s="73" t="s">
        <v>7714</v>
      </c>
      <c r="X1302" s="73" t="s">
        <v>8163</v>
      </c>
    </row>
    <row r="1303" spans="23:24">
      <c r="W1303" s="73" t="s">
        <v>6310</v>
      </c>
      <c r="X1303" s="73" t="s">
        <v>6818</v>
      </c>
    </row>
    <row r="1304" spans="23:24">
      <c r="W1304" s="73" t="s">
        <v>1192</v>
      </c>
      <c r="X1304" s="73" t="s">
        <v>6819</v>
      </c>
    </row>
    <row r="1305" spans="23:24">
      <c r="W1305" s="73" t="s">
        <v>509</v>
      </c>
      <c r="X1305" s="73" t="s">
        <v>6820</v>
      </c>
    </row>
    <row r="1306" spans="23:24">
      <c r="W1306" s="73" t="s">
        <v>510</v>
      </c>
      <c r="X1306" s="73" t="s">
        <v>6821</v>
      </c>
    </row>
    <row r="1307" spans="23:24">
      <c r="W1307" s="73" t="s">
        <v>5526</v>
      </c>
      <c r="X1307" s="73" t="s">
        <v>6822</v>
      </c>
    </row>
    <row r="1308" spans="23:24">
      <c r="W1308" s="73" t="s">
        <v>511</v>
      </c>
      <c r="X1308" s="73" t="s">
        <v>6823</v>
      </c>
    </row>
    <row r="1309" spans="23:24">
      <c r="W1309" s="73" t="s">
        <v>4698</v>
      </c>
      <c r="X1309" s="73" t="s">
        <v>6824</v>
      </c>
    </row>
    <row r="1310" spans="23:24">
      <c r="W1310" s="73" t="s">
        <v>1196</v>
      </c>
      <c r="X1310" s="73" t="s">
        <v>6825</v>
      </c>
    </row>
    <row r="1311" spans="23:24">
      <c r="W1311" s="73" t="s">
        <v>1197</v>
      </c>
      <c r="X1311" s="73" t="s">
        <v>6826</v>
      </c>
    </row>
    <row r="1312" spans="23:24">
      <c r="W1312" s="73" t="s">
        <v>1198</v>
      </c>
      <c r="X1312" s="73" t="s">
        <v>6827</v>
      </c>
    </row>
    <row r="1313" spans="23:24">
      <c r="W1313" s="73" t="s">
        <v>5839</v>
      </c>
      <c r="X1313" s="73" t="s">
        <v>6828</v>
      </c>
    </row>
    <row r="1314" spans="23:24">
      <c r="W1314" s="73" t="s">
        <v>4699</v>
      </c>
      <c r="X1314" s="73" t="s">
        <v>6829</v>
      </c>
    </row>
    <row r="1315" spans="23:24">
      <c r="W1315" s="73" t="s">
        <v>7715</v>
      </c>
      <c r="X1315" s="73" t="s">
        <v>8164</v>
      </c>
    </row>
    <row r="1316" spans="23:24">
      <c r="W1316" s="73" t="s">
        <v>6311</v>
      </c>
      <c r="X1316" s="73" t="s">
        <v>6830</v>
      </c>
    </row>
    <row r="1317" spans="23:24">
      <c r="W1317" s="73" t="s">
        <v>1200</v>
      </c>
      <c r="X1317" s="73" t="s">
        <v>6831</v>
      </c>
    </row>
    <row r="1318" spans="23:24">
      <c r="W1318" s="73" t="s">
        <v>512</v>
      </c>
      <c r="X1318" s="73" t="s">
        <v>6832</v>
      </c>
    </row>
    <row r="1319" spans="23:24">
      <c r="W1319" s="73" t="s">
        <v>513</v>
      </c>
      <c r="X1319" s="73" t="s">
        <v>6833</v>
      </c>
    </row>
    <row r="1320" spans="23:24">
      <c r="W1320" s="73" t="s">
        <v>5527</v>
      </c>
      <c r="X1320" s="73" t="s">
        <v>6834</v>
      </c>
    </row>
    <row r="1321" spans="23:24">
      <c r="W1321" s="73" t="s">
        <v>514</v>
      </c>
      <c r="X1321" s="73" t="s">
        <v>6835</v>
      </c>
    </row>
    <row r="1322" spans="23:24">
      <c r="W1322" s="73" t="s">
        <v>4700</v>
      </c>
      <c r="X1322" s="73" t="s">
        <v>6836</v>
      </c>
    </row>
    <row r="1323" spans="23:24">
      <c r="W1323" s="73" t="s">
        <v>1204</v>
      </c>
      <c r="X1323" s="73" t="s">
        <v>6837</v>
      </c>
    </row>
    <row r="1324" spans="23:24">
      <c r="W1324" s="73" t="s">
        <v>1205</v>
      </c>
      <c r="X1324" s="73" t="s">
        <v>6838</v>
      </c>
    </row>
    <row r="1325" spans="23:24">
      <c r="W1325" s="73" t="s">
        <v>1206</v>
      </c>
      <c r="X1325" s="73" t="s">
        <v>6839</v>
      </c>
    </row>
    <row r="1326" spans="23:24">
      <c r="W1326" s="73" t="s">
        <v>5840</v>
      </c>
      <c r="X1326" s="73" t="s">
        <v>6840</v>
      </c>
    </row>
    <row r="1327" spans="23:24">
      <c r="W1327" s="73" t="s">
        <v>4701</v>
      </c>
      <c r="X1327" s="73" t="s">
        <v>6841</v>
      </c>
    </row>
    <row r="1328" spans="23:24">
      <c r="W1328" s="73" t="s">
        <v>7716</v>
      </c>
      <c r="X1328" s="73" t="s">
        <v>8165</v>
      </c>
    </row>
    <row r="1329" spans="23:24">
      <c r="W1329" s="73" t="s">
        <v>6312</v>
      </c>
      <c r="X1329" s="73" t="s">
        <v>6842</v>
      </c>
    </row>
    <row r="1330" spans="23:24">
      <c r="W1330" s="73" t="s">
        <v>1208</v>
      </c>
      <c r="X1330" s="73" t="s">
        <v>6843</v>
      </c>
    </row>
    <row r="1331" spans="23:24">
      <c r="W1331" s="73" t="s">
        <v>515</v>
      </c>
      <c r="X1331" s="73" t="s">
        <v>6844</v>
      </c>
    </row>
    <row r="1332" spans="23:24">
      <c r="W1332" s="73" t="s">
        <v>516</v>
      </c>
      <c r="X1332" s="73" t="s">
        <v>6845</v>
      </c>
    </row>
    <row r="1333" spans="23:24">
      <c r="W1333" s="73" t="s">
        <v>5528</v>
      </c>
      <c r="X1333" s="73" t="s">
        <v>6846</v>
      </c>
    </row>
    <row r="1334" spans="23:24">
      <c r="W1334" s="73" t="s">
        <v>517</v>
      </c>
      <c r="X1334" s="73" t="s">
        <v>6847</v>
      </c>
    </row>
    <row r="1335" spans="23:24">
      <c r="W1335" s="73" t="s">
        <v>4702</v>
      </c>
      <c r="X1335" s="73" t="s">
        <v>6848</v>
      </c>
    </row>
    <row r="1336" spans="23:24">
      <c r="W1336" s="73" t="s">
        <v>1212</v>
      </c>
      <c r="X1336" s="73" t="s">
        <v>6849</v>
      </c>
    </row>
    <row r="1337" spans="23:24">
      <c r="W1337" s="73" t="s">
        <v>1213</v>
      </c>
      <c r="X1337" s="73" t="s">
        <v>6850</v>
      </c>
    </row>
    <row r="1338" spans="23:24">
      <c r="W1338" s="73" t="s">
        <v>1214</v>
      </c>
      <c r="X1338" s="73" t="s">
        <v>6851</v>
      </c>
    </row>
    <row r="1339" spans="23:24">
      <c r="W1339" s="73" t="s">
        <v>5841</v>
      </c>
      <c r="X1339" s="73" t="s">
        <v>6852</v>
      </c>
    </row>
    <row r="1340" spans="23:24">
      <c r="W1340" s="73" t="s">
        <v>4703</v>
      </c>
      <c r="X1340" s="73" t="s">
        <v>6853</v>
      </c>
    </row>
    <row r="1341" spans="23:24">
      <c r="W1341" s="73" t="s">
        <v>7717</v>
      </c>
      <c r="X1341" s="73" t="s">
        <v>8166</v>
      </c>
    </row>
    <row r="1342" spans="23:24">
      <c r="W1342" s="73" t="s">
        <v>6313</v>
      </c>
      <c r="X1342" s="73" t="s">
        <v>6854</v>
      </c>
    </row>
    <row r="1343" spans="23:24">
      <c r="W1343" s="73" t="s">
        <v>1216</v>
      </c>
      <c r="X1343" s="73" t="s">
        <v>6855</v>
      </c>
    </row>
    <row r="1344" spans="23:24">
      <c r="W1344" s="73" t="s">
        <v>518</v>
      </c>
      <c r="X1344" s="73" t="s">
        <v>6856</v>
      </c>
    </row>
    <row r="1345" spans="23:24">
      <c r="W1345" s="73" t="s">
        <v>519</v>
      </c>
      <c r="X1345" s="73" t="s">
        <v>6857</v>
      </c>
    </row>
    <row r="1346" spans="23:24">
      <c r="W1346" s="73" t="s">
        <v>5529</v>
      </c>
      <c r="X1346" s="73" t="s">
        <v>6858</v>
      </c>
    </row>
    <row r="1347" spans="23:24">
      <c r="W1347" s="73" t="s">
        <v>520</v>
      </c>
      <c r="X1347" s="73" t="s">
        <v>6859</v>
      </c>
    </row>
    <row r="1348" spans="23:24">
      <c r="W1348" s="73" t="s">
        <v>4704</v>
      </c>
      <c r="X1348" s="73" t="s">
        <v>6860</v>
      </c>
    </row>
    <row r="1349" spans="23:24">
      <c r="W1349" s="73" t="s">
        <v>1220</v>
      </c>
      <c r="X1349" s="73" t="s">
        <v>6861</v>
      </c>
    </row>
    <row r="1350" spans="23:24">
      <c r="W1350" s="73" t="s">
        <v>1221</v>
      </c>
      <c r="X1350" s="73" t="s">
        <v>6862</v>
      </c>
    </row>
    <row r="1351" spans="23:24">
      <c r="W1351" s="73" t="s">
        <v>1222</v>
      </c>
      <c r="X1351" s="73" t="s">
        <v>6863</v>
      </c>
    </row>
    <row r="1352" spans="23:24">
      <c r="W1352" s="73" t="s">
        <v>5842</v>
      </c>
      <c r="X1352" s="73" t="s">
        <v>6864</v>
      </c>
    </row>
    <row r="1353" spans="23:24">
      <c r="W1353" s="73" t="s">
        <v>4705</v>
      </c>
      <c r="X1353" s="73" t="s">
        <v>6865</v>
      </c>
    </row>
    <row r="1354" spans="23:24">
      <c r="W1354" s="73" t="s">
        <v>7718</v>
      </c>
      <c r="X1354" s="73" t="s">
        <v>8167</v>
      </c>
    </row>
    <row r="1355" spans="23:24">
      <c r="W1355" s="73" t="s">
        <v>6314</v>
      </c>
      <c r="X1355" s="73" t="s">
        <v>6866</v>
      </c>
    </row>
    <row r="1356" spans="23:24">
      <c r="W1356" s="73" t="s">
        <v>1224</v>
      </c>
      <c r="X1356" s="73" t="s">
        <v>6867</v>
      </c>
    </row>
    <row r="1357" spans="23:24">
      <c r="W1357" s="73" t="s">
        <v>521</v>
      </c>
      <c r="X1357" s="73" t="s">
        <v>6868</v>
      </c>
    </row>
    <row r="1358" spans="23:24">
      <c r="W1358" s="73" t="s">
        <v>522</v>
      </c>
      <c r="X1358" s="73" t="s">
        <v>6869</v>
      </c>
    </row>
    <row r="1359" spans="23:24">
      <c r="W1359" s="73" t="s">
        <v>5530</v>
      </c>
      <c r="X1359" s="73" t="s">
        <v>6870</v>
      </c>
    </row>
    <row r="1360" spans="23:24">
      <c r="W1360" s="73" t="s">
        <v>523</v>
      </c>
      <c r="X1360" s="73" t="s">
        <v>6871</v>
      </c>
    </row>
    <row r="1361" spans="23:24">
      <c r="W1361" s="73" t="s">
        <v>4706</v>
      </c>
      <c r="X1361" s="73" t="s">
        <v>6872</v>
      </c>
    </row>
    <row r="1362" spans="23:24">
      <c r="W1362" s="73" t="s">
        <v>1228</v>
      </c>
      <c r="X1362" s="73" t="s">
        <v>6873</v>
      </c>
    </row>
    <row r="1363" spans="23:24">
      <c r="W1363" s="73" t="s">
        <v>1229</v>
      </c>
      <c r="X1363" s="73" t="s">
        <v>6874</v>
      </c>
    </row>
    <row r="1364" spans="23:24">
      <c r="W1364" s="73" t="s">
        <v>1230</v>
      </c>
      <c r="X1364" s="73" t="s">
        <v>6875</v>
      </c>
    </row>
    <row r="1365" spans="23:24">
      <c r="W1365" s="73" t="s">
        <v>5843</v>
      </c>
      <c r="X1365" s="73" t="s">
        <v>6876</v>
      </c>
    </row>
    <row r="1366" spans="23:24">
      <c r="W1366" s="73" t="s">
        <v>4707</v>
      </c>
      <c r="X1366" s="73" t="s">
        <v>6877</v>
      </c>
    </row>
    <row r="1367" spans="23:24">
      <c r="W1367" s="73" t="s">
        <v>7719</v>
      </c>
      <c r="X1367" s="73" t="s">
        <v>8168</v>
      </c>
    </row>
    <row r="1368" spans="23:24">
      <c r="W1368" s="73" t="s">
        <v>6315</v>
      </c>
      <c r="X1368" s="73" t="s">
        <v>6878</v>
      </c>
    </row>
    <row r="1369" spans="23:24">
      <c r="W1369" s="73" t="s">
        <v>1232</v>
      </c>
      <c r="X1369" s="73" t="s">
        <v>6879</v>
      </c>
    </row>
    <row r="1370" spans="23:24">
      <c r="W1370" s="73" t="s">
        <v>524</v>
      </c>
      <c r="X1370" s="73" t="s">
        <v>6880</v>
      </c>
    </row>
    <row r="1371" spans="23:24">
      <c r="W1371" s="73" t="s">
        <v>525</v>
      </c>
      <c r="X1371" s="73" t="s">
        <v>6881</v>
      </c>
    </row>
    <row r="1372" spans="23:24">
      <c r="W1372" s="73" t="s">
        <v>5531</v>
      </c>
      <c r="X1372" s="73" t="s">
        <v>6882</v>
      </c>
    </row>
    <row r="1373" spans="23:24">
      <c r="W1373" s="73" t="s">
        <v>526</v>
      </c>
      <c r="X1373" s="73" t="s">
        <v>6883</v>
      </c>
    </row>
    <row r="1374" spans="23:24">
      <c r="W1374" s="73" t="s">
        <v>4708</v>
      </c>
      <c r="X1374" s="73" t="s">
        <v>6884</v>
      </c>
    </row>
    <row r="1375" spans="23:24">
      <c r="W1375" s="73" t="s">
        <v>1236</v>
      </c>
      <c r="X1375" s="73" t="s">
        <v>6885</v>
      </c>
    </row>
    <row r="1376" spans="23:24">
      <c r="W1376" s="73" t="s">
        <v>1237</v>
      </c>
      <c r="X1376" s="73" t="s">
        <v>6886</v>
      </c>
    </row>
    <row r="1377" spans="23:24">
      <c r="W1377" s="73" t="s">
        <v>1238</v>
      </c>
      <c r="X1377" s="73" t="s">
        <v>6887</v>
      </c>
    </row>
    <row r="1378" spans="23:24">
      <c r="W1378" s="73" t="s">
        <v>5844</v>
      </c>
      <c r="X1378" s="73" t="s">
        <v>6888</v>
      </c>
    </row>
    <row r="1379" spans="23:24">
      <c r="W1379" s="73" t="s">
        <v>4709</v>
      </c>
      <c r="X1379" s="73" t="s">
        <v>6889</v>
      </c>
    </row>
    <row r="1380" spans="23:24">
      <c r="W1380" s="73" t="s">
        <v>7720</v>
      </c>
      <c r="X1380" s="73" t="s">
        <v>8169</v>
      </c>
    </row>
    <row r="1381" spans="23:24">
      <c r="W1381" s="73" t="s">
        <v>6316</v>
      </c>
      <c r="X1381" s="73" t="s">
        <v>6890</v>
      </c>
    </row>
    <row r="1382" spans="23:24">
      <c r="W1382" s="73" t="s">
        <v>1240</v>
      </c>
      <c r="X1382" s="73" t="s">
        <v>6891</v>
      </c>
    </row>
    <row r="1383" spans="23:24">
      <c r="W1383" s="73" t="s">
        <v>527</v>
      </c>
      <c r="X1383" s="73" t="s">
        <v>6892</v>
      </c>
    </row>
    <row r="1384" spans="23:24">
      <c r="W1384" s="73" t="s">
        <v>528</v>
      </c>
      <c r="X1384" s="73" t="s">
        <v>6893</v>
      </c>
    </row>
    <row r="1385" spans="23:24">
      <c r="W1385" s="73" t="s">
        <v>5532</v>
      </c>
      <c r="X1385" s="73" t="s">
        <v>6894</v>
      </c>
    </row>
    <row r="1386" spans="23:24">
      <c r="W1386" s="73" t="s">
        <v>529</v>
      </c>
      <c r="X1386" s="73" t="s">
        <v>6895</v>
      </c>
    </row>
    <row r="1387" spans="23:24">
      <c r="W1387" s="73" t="s">
        <v>4710</v>
      </c>
      <c r="X1387" s="73" t="s">
        <v>6896</v>
      </c>
    </row>
    <row r="1388" spans="23:24">
      <c r="W1388" s="73" t="s">
        <v>1244</v>
      </c>
      <c r="X1388" s="73" t="s">
        <v>6897</v>
      </c>
    </row>
    <row r="1389" spans="23:24">
      <c r="W1389" s="73" t="s">
        <v>1245</v>
      </c>
      <c r="X1389" s="73" t="s">
        <v>6898</v>
      </c>
    </row>
    <row r="1390" spans="23:24">
      <c r="W1390" s="73" t="s">
        <v>1246</v>
      </c>
      <c r="X1390" s="73" t="s">
        <v>6899</v>
      </c>
    </row>
    <row r="1391" spans="23:24">
      <c r="W1391" s="73" t="s">
        <v>5845</v>
      </c>
      <c r="X1391" s="73" t="s">
        <v>6900</v>
      </c>
    </row>
    <row r="1392" spans="23:24">
      <c r="W1392" s="73" t="s">
        <v>4711</v>
      </c>
      <c r="X1392" s="73" t="s">
        <v>6901</v>
      </c>
    </row>
    <row r="1393" spans="23:24">
      <c r="W1393" s="73" t="s">
        <v>7721</v>
      </c>
      <c r="X1393" s="73" t="s">
        <v>8170</v>
      </c>
    </row>
    <row r="1394" spans="23:24">
      <c r="W1394" s="73" t="s">
        <v>6317</v>
      </c>
      <c r="X1394" s="73" t="s">
        <v>6902</v>
      </c>
    </row>
    <row r="1395" spans="23:24">
      <c r="W1395" s="73" t="s">
        <v>1248</v>
      </c>
      <c r="X1395" s="73" t="s">
        <v>6903</v>
      </c>
    </row>
    <row r="1396" spans="23:24">
      <c r="W1396" s="73" t="s">
        <v>530</v>
      </c>
      <c r="X1396" s="73" t="s">
        <v>6904</v>
      </c>
    </row>
    <row r="1397" spans="23:24">
      <c r="W1397" s="73" t="s">
        <v>531</v>
      </c>
      <c r="X1397" s="73" t="s">
        <v>6905</v>
      </c>
    </row>
    <row r="1398" spans="23:24">
      <c r="W1398" s="73" t="s">
        <v>5533</v>
      </c>
      <c r="X1398" s="73" t="s">
        <v>6906</v>
      </c>
    </row>
    <row r="1399" spans="23:24">
      <c r="W1399" s="73" t="s">
        <v>532</v>
      </c>
      <c r="X1399" s="73" t="s">
        <v>6907</v>
      </c>
    </row>
    <row r="1400" spans="23:24">
      <c r="W1400" s="73" t="s">
        <v>4712</v>
      </c>
      <c r="X1400" s="73" t="s">
        <v>6908</v>
      </c>
    </row>
    <row r="1401" spans="23:24">
      <c r="W1401" s="73" t="s">
        <v>1252</v>
      </c>
      <c r="X1401" s="73" t="s">
        <v>6909</v>
      </c>
    </row>
    <row r="1402" spans="23:24">
      <c r="W1402" s="73" t="s">
        <v>307</v>
      </c>
      <c r="X1402" s="73" t="s">
        <v>6910</v>
      </c>
    </row>
    <row r="1403" spans="23:24">
      <c r="W1403" s="73" t="s">
        <v>308</v>
      </c>
      <c r="X1403" s="73" t="s">
        <v>6911</v>
      </c>
    </row>
    <row r="1404" spans="23:24">
      <c r="W1404" s="73" t="s">
        <v>309</v>
      </c>
      <c r="X1404" s="73" t="s">
        <v>6912</v>
      </c>
    </row>
    <row r="1405" spans="23:24">
      <c r="W1405" s="73" t="s">
        <v>5846</v>
      </c>
      <c r="X1405" s="73" t="s">
        <v>6913</v>
      </c>
    </row>
    <row r="1406" spans="23:24">
      <c r="W1406" s="73" t="s">
        <v>4589</v>
      </c>
      <c r="X1406" s="73" t="s">
        <v>6914</v>
      </c>
    </row>
    <row r="1407" spans="23:24">
      <c r="W1407" s="73" t="s">
        <v>7722</v>
      </c>
      <c r="X1407" s="73" t="s">
        <v>8171</v>
      </c>
    </row>
    <row r="1408" spans="23:24">
      <c r="W1408" s="73" t="s">
        <v>6168</v>
      </c>
      <c r="X1408" s="73" t="s">
        <v>6915</v>
      </c>
    </row>
    <row r="1409" spans="23:24">
      <c r="W1409" s="73" t="s">
        <v>311</v>
      </c>
      <c r="X1409" s="73" t="s">
        <v>6916</v>
      </c>
    </row>
    <row r="1410" spans="23:24">
      <c r="W1410" s="73" t="s">
        <v>312</v>
      </c>
      <c r="X1410" s="73" t="s">
        <v>6917</v>
      </c>
    </row>
    <row r="1411" spans="23:24">
      <c r="W1411" s="73" t="s">
        <v>313</v>
      </c>
      <c r="X1411" s="73" t="s">
        <v>6918</v>
      </c>
    </row>
    <row r="1412" spans="23:24">
      <c r="W1412" s="73" t="s">
        <v>5847</v>
      </c>
      <c r="X1412" s="73" t="s">
        <v>6919</v>
      </c>
    </row>
    <row r="1413" spans="23:24">
      <c r="W1413" s="73" t="s">
        <v>4590</v>
      </c>
      <c r="X1413" s="73" t="s">
        <v>6920</v>
      </c>
    </row>
    <row r="1414" spans="23:24">
      <c r="W1414" s="73" t="s">
        <v>7723</v>
      </c>
      <c r="X1414" s="73" t="s">
        <v>8172</v>
      </c>
    </row>
    <row r="1415" spans="23:24">
      <c r="W1415" s="73" t="s">
        <v>6169</v>
      </c>
      <c r="X1415" s="73" t="s">
        <v>6921</v>
      </c>
    </row>
    <row r="1416" spans="23:24">
      <c r="W1416" s="73" t="s">
        <v>1253</v>
      </c>
      <c r="X1416" s="73" t="s">
        <v>6922</v>
      </c>
    </row>
    <row r="1417" spans="23:24">
      <c r="W1417" s="73" t="s">
        <v>1254</v>
      </c>
      <c r="X1417" s="73" t="s">
        <v>6923</v>
      </c>
    </row>
    <row r="1418" spans="23:24">
      <c r="W1418" s="73" t="s">
        <v>5848</v>
      </c>
      <c r="X1418" s="73" t="s">
        <v>6924</v>
      </c>
    </row>
    <row r="1419" spans="23:24">
      <c r="W1419" s="73" t="s">
        <v>4713</v>
      </c>
      <c r="X1419" s="73" t="s">
        <v>6925</v>
      </c>
    </row>
    <row r="1420" spans="23:24">
      <c r="W1420" s="73" t="s">
        <v>7724</v>
      </c>
      <c r="X1420" s="73" t="s">
        <v>8173</v>
      </c>
    </row>
    <row r="1421" spans="23:24">
      <c r="W1421" s="73" t="s">
        <v>6225</v>
      </c>
      <c r="X1421" s="73" t="s">
        <v>6926</v>
      </c>
    </row>
    <row r="1422" spans="23:24">
      <c r="W1422" s="73" t="s">
        <v>1256</v>
      </c>
      <c r="X1422" s="73" t="s">
        <v>6927</v>
      </c>
    </row>
    <row r="1423" spans="23:24">
      <c r="W1423" s="73" t="s">
        <v>533</v>
      </c>
      <c r="X1423" s="73" t="s">
        <v>6928</v>
      </c>
    </row>
    <row r="1424" spans="23:24">
      <c r="W1424" s="73" t="s">
        <v>534</v>
      </c>
      <c r="X1424" s="73" t="s">
        <v>6929</v>
      </c>
    </row>
    <row r="1425" spans="23:24">
      <c r="W1425" s="73" t="s">
        <v>5534</v>
      </c>
      <c r="X1425" s="73" t="s">
        <v>6930</v>
      </c>
    </row>
    <row r="1426" spans="23:24">
      <c r="W1426" s="73" t="s">
        <v>535</v>
      </c>
      <c r="X1426" s="73" t="s">
        <v>6931</v>
      </c>
    </row>
    <row r="1427" spans="23:24">
      <c r="W1427" s="73" t="s">
        <v>4714</v>
      </c>
      <c r="X1427" s="73" t="s">
        <v>6932</v>
      </c>
    </row>
    <row r="1428" spans="23:24">
      <c r="W1428" s="73" t="s">
        <v>1260</v>
      </c>
      <c r="X1428" s="73" t="s">
        <v>6933</v>
      </c>
    </row>
    <row r="1429" spans="23:24">
      <c r="W1429" s="73" t="s">
        <v>1261</v>
      </c>
      <c r="X1429" s="73" t="s">
        <v>6934</v>
      </c>
    </row>
    <row r="1430" spans="23:24">
      <c r="W1430" s="73" t="s">
        <v>1262</v>
      </c>
      <c r="X1430" s="73" t="s">
        <v>6935</v>
      </c>
    </row>
    <row r="1431" spans="23:24">
      <c r="W1431" s="73" t="s">
        <v>5849</v>
      </c>
      <c r="X1431" s="73" t="s">
        <v>6936</v>
      </c>
    </row>
    <row r="1432" spans="23:24">
      <c r="W1432" s="73" t="s">
        <v>4715</v>
      </c>
      <c r="X1432" s="73" t="s">
        <v>6937</v>
      </c>
    </row>
    <row r="1433" spans="23:24">
      <c r="W1433" s="73" t="s">
        <v>7725</v>
      </c>
      <c r="X1433" s="73" t="s">
        <v>8174</v>
      </c>
    </row>
    <row r="1434" spans="23:24">
      <c r="W1434" s="73" t="s">
        <v>6226</v>
      </c>
      <c r="X1434" s="73" t="s">
        <v>6938</v>
      </c>
    </row>
    <row r="1435" spans="23:24">
      <c r="W1435" s="73" t="s">
        <v>1264</v>
      </c>
      <c r="X1435" s="73" t="s">
        <v>6939</v>
      </c>
    </row>
    <row r="1436" spans="23:24">
      <c r="W1436" s="73" t="s">
        <v>536</v>
      </c>
      <c r="X1436" s="73" t="s">
        <v>6940</v>
      </c>
    </row>
    <row r="1437" spans="23:24">
      <c r="W1437" s="73" t="s">
        <v>537</v>
      </c>
      <c r="X1437" s="73" t="s">
        <v>6941</v>
      </c>
    </row>
    <row r="1438" spans="23:24">
      <c r="W1438" s="73" t="s">
        <v>5535</v>
      </c>
      <c r="X1438" s="73" t="s">
        <v>6942</v>
      </c>
    </row>
    <row r="1439" spans="23:24">
      <c r="W1439" s="73" t="s">
        <v>538</v>
      </c>
      <c r="X1439" s="73" t="s">
        <v>6943</v>
      </c>
    </row>
    <row r="1440" spans="23:24">
      <c r="W1440" s="73" t="s">
        <v>4716</v>
      </c>
      <c r="X1440" s="73" t="s">
        <v>6944</v>
      </c>
    </row>
    <row r="1441" spans="23:24">
      <c r="W1441" s="73" t="s">
        <v>1268</v>
      </c>
      <c r="X1441" s="73" t="s">
        <v>6945</v>
      </c>
    </row>
    <row r="1442" spans="23:24">
      <c r="W1442" s="73" t="s">
        <v>1269</v>
      </c>
      <c r="X1442" s="73" t="s">
        <v>6946</v>
      </c>
    </row>
    <row r="1443" spans="23:24">
      <c r="W1443" s="73" t="s">
        <v>1270</v>
      </c>
      <c r="X1443" s="73" t="s">
        <v>6947</v>
      </c>
    </row>
    <row r="1444" spans="23:24">
      <c r="W1444" s="73" t="s">
        <v>5850</v>
      </c>
      <c r="X1444" s="73" t="s">
        <v>6948</v>
      </c>
    </row>
    <row r="1445" spans="23:24">
      <c r="W1445" s="73" t="s">
        <v>4717</v>
      </c>
      <c r="X1445" s="73" t="s">
        <v>6949</v>
      </c>
    </row>
    <row r="1446" spans="23:24">
      <c r="W1446" s="73" t="s">
        <v>7726</v>
      </c>
      <c r="X1446" s="73" t="s">
        <v>8175</v>
      </c>
    </row>
    <row r="1447" spans="23:24">
      <c r="W1447" s="73" t="s">
        <v>6227</v>
      </c>
      <c r="X1447" s="73" t="s">
        <v>6950</v>
      </c>
    </row>
    <row r="1448" spans="23:24">
      <c r="W1448" s="73" t="s">
        <v>1272</v>
      </c>
      <c r="X1448" s="73" t="s">
        <v>6951</v>
      </c>
    </row>
    <row r="1449" spans="23:24">
      <c r="W1449" s="73" t="s">
        <v>539</v>
      </c>
      <c r="X1449" s="73" t="s">
        <v>6952</v>
      </c>
    </row>
    <row r="1450" spans="23:24">
      <c r="W1450" s="73" t="s">
        <v>540</v>
      </c>
      <c r="X1450" s="73" t="s">
        <v>6953</v>
      </c>
    </row>
    <row r="1451" spans="23:24">
      <c r="W1451" s="73" t="s">
        <v>5536</v>
      </c>
      <c r="X1451" s="73" t="s">
        <v>6954</v>
      </c>
    </row>
    <row r="1452" spans="23:24">
      <c r="W1452" s="73" t="s">
        <v>541</v>
      </c>
      <c r="X1452" s="73" t="s">
        <v>6955</v>
      </c>
    </row>
    <row r="1453" spans="23:24">
      <c r="W1453" s="73" t="s">
        <v>4718</v>
      </c>
      <c r="X1453" s="73" t="s">
        <v>6956</v>
      </c>
    </row>
    <row r="1454" spans="23:24">
      <c r="W1454" s="73" t="s">
        <v>1276</v>
      </c>
      <c r="X1454" s="73" t="s">
        <v>6957</v>
      </c>
    </row>
    <row r="1455" spans="23:24">
      <c r="W1455" s="73" t="s">
        <v>1277</v>
      </c>
      <c r="X1455" s="73" t="s">
        <v>6958</v>
      </c>
    </row>
    <row r="1456" spans="23:24">
      <c r="W1456" s="73" t="s">
        <v>1278</v>
      </c>
      <c r="X1456" s="73" t="s">
        <v>6959</v>
      </c>
    </row>
    <row r="1457" spans="23:24">
      <c r="W1457" s="73" t="s">
        <v>5851</v>
      </c>
      <c r="X1457" s="73" t="s">
        <v>6960</v>
      </c>
    </row>
    <row r="1458" spans="23:24">
      <c r="W1458" s="73" t="s">
        <v>4719</v>
      </c>
      <c r="X1458" s="73" t="s">
        <v>6961</v>
      </c>
    </row>
    <row r="1459" spans="23:24">
      <c r="W1459" s="73" t="s">
        <v>7727</v>
      </c>
      <c r="X1459" s="73" t="s">
        <v>8176</v>
      </c>
    </row>
    <row r="1460" spans="23:24">
      <c r="W1460" s="73" t="s">
        <v>6228</v>
      </c>
      <c r="X1460" s="73" t="s">
        <v>6962</v>
      </c>
    </row>
    <row r="1461" spans="23:24">
      <c r="W1461" s="73" t="s">
        <v>1280</v>
      </c>
      <c r="X1461" s="73" t="s">
        <v>6963</v>
      </c>
    </row>
    <row r="1462" spans="23:24">
      <c r="W1462" s="73" t="s">
        <v>542</v>
      </c>
      <c r="X1462" s="73" t="s">
        <v>6964</v>
      </c>
    </row>
    <row r="1463" spans="23:24">
      <c r="W1463" s="73" t="s">
        <v>543</v>
      </c>
      <c r="X1463" s="73" t="s">
        <v>6965</v>
      </c>
    </row>
    <row r="1464" spans="23:24">
      <c r="W1464" s="73" t="s">
        <v>5537</v>
      </c>
      <c r="X1464" s="73" t="s">
        <v>6966</v>
      </c>
    </row>
    <row r="1465" spans="23:24">
      <c r="W1465" s="73" t="s">
        <v>544</v>
      </c>
      <c r="X1465" s="73" t="s">
        <v>6967</v>
      </c>
    </row>
    <row r="1466" spans="23:24">
      <c r="W1466" s="73" t="s">
        <v>4720</v>
      </c>
      <c r="X1466" s="73" t="s">
        <v>6968</v>
      </c>
    </row>
    <row r="1467" spans="23:24">
      <c r="W1467" s="73" t="s">
        <v>1284</v>
      </c>
      <c r="X1467" s="73" t="s">
        <v>6969</v>
      </c>
    </row>
    <row r="1468" spans="23:24">
      <c r="W1468" s="73" t="s">
        <v>1285</v>
      </c>
      <c r="X1468" s="73" t="s">
        <v>6970</v>
      </c>
    </row>
    <row r="1469" spans="23:24">
      <c r="W1469" s="73" t="s">
        <v>1286</v>
      </c>
      <c r="X1469" s="73" t="s">
        <v>6971</v>
      </c>
    </row>
    <row r="1470" spans="23:24">
      <c r="W1470" s="73" t="s">
        <v>5852</v>
      </c>
      <c r="X1470" s="73" t="s">
        <v>6972</v>
      </c>
    </row>
    <row r="1471" spans="23:24">
      <c r="W1471" s="73" t="s">
        <v>4721</v>
      </c>
      <c r="X1471" s="73" t="s">
        <v>6973</v>
      </c>
    </row>
    <row r="1472" spans="23:24">
      <c r="W1472" s="73" t="s">
        <v>7728</v>
      </c>
      <c r="X1472" s="73" t="s">
        <v>8177</v>
      </c>
    </row>
    <row r="1473" spans="23:24">
      <c r="W1473" s="73" t="s">
        <v>6229</v>
      </c>
      <c r="X1473" s="73" t="s">
        <v>6974</v>
      </c>
    </row>
    <row r="1474" spans="23:24">
      <c r="W1474" s="73" t="s">
        <v>1288</v>
      </c>
      <c r="X1474" s="73" t="s">
        <v>6975</v>
      </c>
    </row>
    <row r="1475" spans="23:24">
      <c r="W1475" s="73" t="s">
        <v>545</v>
      </c>
      <c r="X1475" s="73" t="s">
        <v>6976</v>
      </c>
    </row>
    <row r="1476" spans="23:24">
      <c r="W1476" s="73" t="s">
        <v>546</v>
      </c>
      <c r="X1476" s="73" t="s">
        <v>6977</v>
      </c>
    </row>
    <row r="1477" spans="23:24">
      <c r="W1477" s="73" t="s">
        <v>5538</v>
      </c>
      <c r="X1477" s="73" t="s">
        <v>6978</v>
      </c>
    </row>
    <row r="1478" spans="23:24">
      <c r="W1478" s="73" t="s">
        <v>547</v>
      </c>
      <c r="X1478" s="73" t="s">
        <v>6979</v>
      </c>
    </row>
    <row r="1479" spans="23:24">
      <c r="W1479" s="73" t="s">
        <v>4722</v>
      </c>
      <c r="X1479" s="73" t="s">
        <v>6980</v>
      </c>
    </row>
    <row r="1480" spans="23:24">
      <c r="W1480" s="73" t="s">
        <v>1292</v>
      </c>
      <c r="X1480" s="73" t="s">
        <v>6981</v>
      </c>
    </row>
    <row r="1481" spans="23:24">
      <c r="W1481" s="73" t="s">
        <v>1293</v>
      </c>
      <c r="X1481" s="73" t="s">
        <v>6982</v>
      </c>
    </row>
    <row r="1482" spans="23:24">
      <c r="W1482" s="73" t="s">
        <v>1294</v>
      </c>
      <c r="X1482" s="73" t="s">
        <v>6983</v>
      </c>
    </row>
    <row r="1483" spans="23:24">
      <c r="W1483" s="73" t="s">
        <v>5853</v>
      </c>
      <c r="X1483" s="73" t="s">
        <v>6984</v>
      </c>
    </row>
    <row r="1484" spans="23:24">
      <c r="W1484" s="73" t="s">
        <v>4723</v>
      </c>
      <c r="X1484" s="73" t="s">
        <v>6985</v>
      </c>
    </row>
    <row r="1485" spans="23:24">
      <c r="W1485" s="73" t="s">
        <v>7729</v>
      </c>
      <c r="X1485" s="73" t="s">
        <v>8178</v>
      </c>
    </row>
    <row r="1486" spans="23:24">
      <c r="W1486" s="73" t="s">
        <v>6230</v>
      </c>
      <c r="X1486" s="73" t="s">
        <v>6986</v>
      </c>
    </row>
    <row r="1487" spans="23:24">
      <c r="W1487" s="73" t="s">
        <v>1296</v>
      </c>
      <c r="X1487" s="73" t="s">
        <v>6987</v>
      </c>
    </row>
    <row r="1488" spans="23:24">
      <c r="W1488" s="73" t="s">
        <v>548</v>
      </c>
      <c r="X1488" s="73" t="s">
        <v>6988</v>
      </c>
    </row>
    <row r="1489" spans="23:24">
      <c r="W1489" s="73" t="s">
        <v>549</v>
      </c>
      <c r="X1489" s="73" t="s">
        <v>6989</v>
      </c>
    </row>
    <row r="1490" spans="23:24">
      <c r="W1490" s="73" t="s">
        <v>5539</v>
      </c>
      <c r="X1490" s="73" t="s">
        <v>6990</v>
      </c>
    </row>
    <row r="1491" spans="23:24">
      <c r="W1491" s="73" t="s">
        <v>550</v>
      </c>
      <c r="X1491" s="73" t="s">
        <v>6991</v>
      </c>
    </row>
    <row r="1492" spans="23:24">
      <c r="W1492" s="73" t="s">
        <v>4724</v>
      </c>
      <c r="X1492" s="73" t="s">
        <v>6992</v>
      </c>
    </row>
    <row r="1493" spans="23:24">
      <c r="W1493" s="73" t="s">
        <v>1300</v>
      </c>
      <c r="X1493" s="73" t="s">
        <v>6993</v>
      </c>
    </row>
    <row r="1494" spans="23:24">
      <c r="W1494" s="73" t="s">
        <v>1301</v>
      </c>
      <c r="X1494" s="73" t="s">
        <v>6994</v>
      </c>
    </row>
    <row r="1495" spans="23:24">
      <c r="W1495" s="73" t="s">
        <v>1302</v>
      </c>
      <c r="X1495" s="73" t="s">
        <v>6995</v>
      </c>
    </row>
    <row r="1496" spans="23:24">
      <c r="W1496" s="73" t="s">
        <v>5854</v>
      </c>
      <c r="X1496" s="73" t="s">
        <v>6996</v>
      </c>
    </row>
    <row r="1497" spans="23:24">
      <c r="W1497" s="73" t="s">
        <v>4725</v>
      </c>
      <c r="X1497" s="73" t="s">
        <v>6997</v>
      </c>
    </row>
    <row r="1498" spans="23:24">
      <c r="W1498" s="73" t="s">
        <v>7730</v>
      </c>
      <c r="X1498" s="73" t="s">
        <v>8179</v>
      </c>
    </row>
    <row r="1499" spans="23:24">
      <c r="W1499" s="73" t="s">
        <v>6231</v>
      </c>
      <c r="X1499" s="73" t="s">
        <v>6998</v>
      </c>
    </row>
    <row r="1500" spans="23:24">
      <c r="W1500" s="73" t="s">
        <v>1304</v>
      </c>
      <c r="X1500" s="73" t="s">
        <v>6999</v>
      </c>
    </row>
    <row r="1501" spans="23:24">
      <c r="W1501" s="73" t="s">
        <v>551</v>
      </c>
      <c r="X1501" s="73" t="s">
        <v>7000</v>
      </c>
    </row>
    <row r="1502" spans="23:24">
      <c r="W1502" s="73" t="s">
        <v>552</v>
      </c>
      <c r="X1502" s="73" t="s">
        <v>7001</v>
      </c>
    </row>
    <row r="1503" spans="23:24">
      <c r="W1503" s="73" t="s">
        <v>5540</v>
      </c>
      <c r="X1503" s="73" t="s">
        <v>7002</v>
      </c>
    </row>
    <row r="1504" spans="23:24">
      <c r="W1504" s="73" t="s">
        <v>553</v>
      </c>
      <c r="X1504" s="73" t="s">
        <v>7003</v>
      </c>
    </row>
    <row r="1505" spans="23:24">
      <c r="W1505" s="73" t="s">
        <v>4726</v>
      </c>
      <c r="X1505" s="73" t="s">
        <v>7004</v>
      </c>
    </row>
    <row r="1506" spans="23:24">
      <c r="W1506" s="73" t="s">
        <v>1308</v>
      </c>
      <c r="X1506" s="73" t="s">
        <v>7005</v>
      </c>
    </row>
    <row r="1507" spans="23:24">
      <c r="W1507" s="73" t="s">
        <v>1309</v>
      </c>
      <c r="X1507" s="73" t="s">
        <v>7006</v>
      </c>
    </row>
    <row r="1508" spans="23:24">
      <c r="W1508" s="73" t="s">
        <v>1310</v>
      </c>
      <c r="X1508" s="73" t="s">
        <v>7007</v>
      </c>
    </row>
    <row r="1509" spans="23:24">
      <c r="W1509" s="73" t="s">
        <v>5855</v>
      </c>
      <c r="X1509" s="73" t="s">
        <v>7008</v>
      </c>
    </row>
    <row r="1510" spans="23:24">
      <c r="W1510" s="73" t="s">
        <v>4727</v>
      </c>
      <c r="X1510" s="73" t="s">
        <v>7009</v>
      </c>
    </row>
    <row r="1511" spans="23:24">
      <c r="W1511" s="73" t="s">
        <v>7731</v>
      </c>
      <c r="X1511" s="73" t="s">
        <v>8180</v>
      </c>
    </row>
    <row r="1512" spans="23:24">
      <c r="W1512" s="73" t="s">
        <v>6232</v>
      </c>
      <c r="X1512" s="73" t="s">
        <v>7010</v>
      </c>
    </row>
    <row r="1513" spans="23:24">
      <c r="W1513" s="73" t="s">
        <v>1312</v>
      </c>
      <c r="X1513" s="73" t="s">
        <v>7011</v>
      </c>
    </row>
    <row r="1514" spans="23:24">
      <c r="W1514" s="73" t="s">
        <v>554</v>
      </c>
      <c r="X1514" s="73" t="s">
        <v>7012</v>
      </c>
    </row>
    <row r="1515" spans="23:24">
      <c r="W1515" s="73" t="s">
        <v>555</v>
      </c>
      <c r="X1515" s="73" t="s">
        <v>7013</v>
      </c>
    </row>
    <row r="1516" spans="23:24">
      <c r="W1516" s="73" t="s">
        <v>5541</v>
      </c>
      <c r="X1516" s="73" t="s">
        <v>7014</v>
      </c>
    </row>
    <row r="1517" spans="23:24">
      <c r="W1517" s="73" t="s">
        <v>556</v>
      </c>
      <c r="X1517" s="73" t="s">
        <v>7015</v>
      </c>
    </row>
    <row r="1518" spans="23:24">
      <c r="W1518" s="73" t="s">
        <v>4728</v>
      </c>
      <c r="X1518" s="73" t="s">
        <v>7016</v>
      </c>
    </row>
    <row r="1519" spans="23:24">
      <c r="W1519" s="73" t="s">
        <v>1316</v>
      </c>
      <c r="X1519" s="73" t="s">
        <v>7017</v>
      </c>
    </row>
    <row r="1520" spans="23:24">
      <c r="W1520" s="73" t="s">
        <v>1317</v>
      </c>
      <c r="X1520" s="73" t="s">
        <v>7018</v>
      </c>
    </row>
    <row r="1521" spans="23:24">
      <c r="W1521" s="73" t="s">
        <v>1318</v>
      </c>
      <c r="X1521" s="73" t="s">
        <v>7019</v>
      </c>
    </row>
    <row r="1522" spans="23:24">
      <c r="W1522" s="73" t="s">
        <v>5856</v>
      </c>
      <c r="X1522" s="73" t="s">
        <v>7020</v>
      </c>
    </row>
    <row r="1523" spans="23:24">
      <c r="W1523" s="73" t="s">
        <v>4729</v>
      </c>
      <c r="X1523" s="73" t="s">
        <v>7021</v>
      </c>
    </row>
    <row r="1524" spans="23:24">
      <c r="W1524" s="73" t="s">
        <v>7732</v>
      </c>
      <c r="X1524" s="73" t="s">
        <v>8181</v>
      </c>
    </row>
    <row r="1525" spans="23:24">
      <c r="W1525" s="73" t="s">
        <v>6233</v>
      </c>
      <c r="X1525" s="73" t="s">
        <v>7022</v>
      </c>
    </row>
    <row r="1526" spans="23:24">
      <c r="W1526" s="73" t="s">
        <v>1320</v>
      </c>
      <c r="X1526" s="73" t="s">
        <v>7023</v>
      </c>
    </row>
    <row r="1527" spans="23:24">
      <c r="W1527" s="73" t="s">
        <v>557</v>
      </c>
      <c r="X1527" s="73" t="s">
        <v>7024</v>
      </c>
    </row>
    <row r="1528" spans="23:24">
      <c r="W1528" s="73" t="s">
        <v>558</v>
      </c>
      <c r="X1528" s="73" t="s">
        <v>7025</v>
      </c>
    </row>
    <row r="1529" spans="23:24">
      <c r="W1529" s="73" t="s">
        <v>5542</v>
      </c>
      <c r="X1529" s="73" t="s">
        <v>7026</v>
      </c>
    </row>
    <row r="1530" spans="23:24">
      <c r="W1530" s="73" t="s">
        <v>559</v>
      </c>
      <c r="X1530" s="73" t="s">
        <v>7027</v>
      </c>
    </row>
    <row r="1531" spans="23:24">
      <c r="W1531" s="73" t="s">
        <v>4730</v>
      </c>
      <c r="X1531" s="73" t="s">
        <v>7028</v>
      </c>
    </row>
    <row r="1532" spans="23:24">
      <c r="W1532" s="73" t="s">
        <v>1324</v>
      </c>
      <c r="X1532" s="73" t="s">
        <v>7029</v>
      </c>
    </row>
    <row r="1533" spans="23:24">
      <c r="W1533" s="73" t="s">
        <v>1325</v>
      </c>
      <c r="X1533" s="73" t="s">
        <v>7030</v>
      </c>
    </row>
    <row r="1534" spans="23:24">
      <c r="W1534" s="73" t="s">
        <v>1326</v>
      </c>
      <c r="X1534" s="73" t="s">
        <v>7031</v>
      </c>
    </row>
    <row r="1535" spans="23:24">
      <c r="W1535" s="73" t="s">
        <v>5857</v>
      </c>
      <c r="X1535" s="73" t="s">
        <v>7032</v>
      </c>
    </row>
    <row r="1536" spans="23:24">
      <c r="W1536" s="73" t="s">
        <v>4731</v>
      </c>
      <c r="X1536" s="73" t="s">
        <v>7033</v>
      </c>
    </row>
    <row r="1537" spans="23:24">
      <c r="W1537" s="73" t="s">
        <v>7733</v>
      </c>
      <c r="X1537" s="73" t="s">
        <v>8182</v>
      </c>
    </row>
    <row r="1538" spans="23:24">
      <c r="W1538" s="73" t="s">
        <v>6234</v>
      </c>
      <c r="X1538" s="73" t="s">
        <v>7034</v>
      </c>
    </row>
    <row r="1539" spans="23:24">
      <c r="W1539" s="73" t="s">
        <v>1328</v>
      </c>
      <c r="X1539" s="73" t="s">
        <v>7035</v>
      </c>
    </row>
    <row r="1540" spans="23:24">
      <c r="W1540" s="73" t="s">
        <v>560</v>
      </c>
      <c r="X1540" s="73" t="s">
        <v>7036</v>
      </c>
    </row>
    <row r="1541" spans="23:24">
      <c r="W1541" s="73" t="s">
        <v>561</v>
      </c>
      <c r="X1541" s="73" t="s">
        <v>7037</v>
      </c>
    </row>
    <row r="1542" spans="23:24">
      <c r="W1542" s="73" t="s">
        <v>5543</v>
      </c>
      <c r="X1542" s="73" t="s">
        <v>7038</v>
      </c>
    </row>
    <row r="1543" spans="23:24">
      <c r="W1543" s="73" t="s">
        <v>562</v>
      </c>
      <c r="X1543" s="73" t="s">
        <v>7039</v>
      </c>
    </row>
    <row r="1544" spans="23:24">
      <c r="W1544" s="73" t="s">
        <v>4732</v>
      </c>
      <c r="X1544" s="73" t="s">
        <v>7040</v>
      </c>
    </row>
    <row r="1545" spans="23:24">
      <c r="W1545" s="73" t="s">
        <v>1332</v>
      </c>
      <c r="X1545" s="73" t="s">
        <v>7041</v>
      </c>
    </row>
    <row r="1546" spans="23:24">
      <c r="W1546" s="73" t="s">
        <v>1333</v>
      </c>
      <c r="X1546" s="73" t="s">
        <v>7042</v>
      </c>
    </row>
    <row r="1547" spans="23:24">
      <c r="W1547" s="73" t="s">
        <v>1334</v>
      </c>
      <c r="X1547" s="73" t="s">
        <v>7043</v>
      </c>
    </row>
    <row r="1548" spans="23:24">
      <c r="W1548" s="73" t="s">
        <v>5858</v>
      </c>
      <c r="X1548" s="73" t="s">
        <v>7044</v>
      </c>
    </row>
    <row r="1549" spans="23:24">
      <c r="W1549" s="73" t="s">
        <v>4733</v>
      </c>
      <c r="X1549" s="73" t="s">
        <v>7045</v>
      </c>
    </row>
    <row r="1550" spans="23:24">
      <c r="W1550" s="73" t="s">
        <v>7734</v>
      </c>
      <c r="X1550" s="73" t="s">
        <v>8183</v>
      </c>
    </row>
    <row r="1551" spans="23:24">
      <c r="W1551" s="73" t="s">
        <v>6235</v>
      </c>
      <c r="X1551" s="73" t="s">
        <v>7046</v>
      </c>
    </row>
    <row r="1552" spans="23:24">
      <c r="W1552" s="73" t="s">
        <v>1336</v>
      </c>
      <c r="X1552" s="73" t="s">
        <v>7047</v>
      </c>
    </row>
    <row r="1553" spans="23:24">
      <c r="W1553" s="73" t="s">
        <v>563</v>
      </c>
      <c r="X1553" s="73" t="s">
        <v>7048</v>
      </c>
    </row>
    <row r="1554" spans="23:24">
      <c r="W1554" s="73" t="s">
        <v>564</v>
      </c>
      <c r="X1554" s="73" t="s">
        <v>7049</v>
      </c>
    </row>
    <row r="1555" spans="23:24">
      <c r="W1555" s="73" t="s">
        <v>5544</v>
      </c>
      <c r="X1555" s="73" t="s">
        <v>7050</v>
      </c>
    </row>
    <row r="1556" spans="23:24">
      <c r="W1556" s="73" t="s">
        <v>565</v>
      </c>
      <c r="X1556" s="73" t="s">
        <v>7051</v>
      </c>
    </row>
    <row r="1557" spans="23:24">
      <c r="W1557" s="73" t="s">
        <v>4734</v>
      </c>
      <c r="X1557" s="73" t="s">
        <v>7052</v>
      </c>
    </row>
    <row r="1558" spans="23:24">
      <c r="W1558" s="73" t="s">
        <v>1340</v>
      </c>
      <c r="X1558" s="73" t="s">
        <v>7053</v>
      </c>
    </row>
    <row r="1559" spans="23:24">
      <c r="W1559" s="73" t="s">
        <v>2419</v>
      </c>
      <c r="X1559" s="73" t="s">
        <v>7054</v>
      </c>
    </row>
    <row r="1560" spans="23:24">
      <c r="W1560" s="73" t="s">
        <v>2416</v>
      </c>
      <c r="X1560" s="73" t="s">
        <v>7055</v>
      </c>
    </row>
    <row r="1561" spans="23:24">
      <c r="W1561" s="73" t="s">
        <v>5859</v>
      </c>
      <c r="X1561" s="73" t="s">
        <v>7056</v>
      </c>
    </row>
    <row r="1562" spans="23:24">
      <c r="W1562" s="73" t="s">
        <v>4735</v>
      </c>
      <c r="X1562" s="73" t="s">
        <v>7057</v>
      </c>
    </row>
    <row r="1563" spans="23:24">
      <c r="W1563" s="73" t="s">
        <v>7735</v>
      </c>
      <c r="X1563" s="73" t="s">
        <v>8184</v>
      </c>
    </row>
    <row r="1564" spans="23:24">
      <c r="W1564" s="73" t="s">
        <v>6236</v>
      </c>
      <c r="X1564" s="73" t="s">
        <v>7058</v>
      </c>
    </row>
    <row r="1565" spans="23:24">
      <c r="W1565" s="73" t="s">
        <v>2413</v>
      </c>
      <c r="X1565" s="73" t="s">
        <v>7059</v>
      </c>
    </row>
    <row r="1566" spans="23:24">
      <c r="W1566" s="73" t="s">
        <v>2418</v>
      </c>
      <c r="X1566" s="73" t="s">
        <v>7060</v>
      </c>
    </row>
    <row r="1567" spans="23:24">
      <c r="W1567" s="73" t="s">
        <v>2415</v>
      </c>
      <c r="X1567" s="73" t="s">
        <v>7061</v>
      </c>
    </row>
    <row r="1568" spans="23:24">
      <c r="W1568" s="73" t="s">
        <v>5545</v>
      </c>
      <c r="X1568" s="73" t="s">
        <v>7062</v>
      </c>
    </row>
    <row r="1569" spans="23:24">
      <c r="W1569" s="73" t="s">
        <v>2412</v>
      </c>
      <c r="X1569" s="73" t="s">
        <v>7063</v>
      </c>
    </row>
    <row r="1570" spans="23:24">
      <c r="W1570" s="73" t="s">
        <v>4736</v>
      </c>
      <c r="X1570" s="73" t="s">
        <v>7064</v>
      </c>
    </row>
    <row r="1571" spans="23:24">
      <c r="W1571" s="73" t="s">
        <v>2414</v>
      </c>
      <c r="X1571" s="73" t="s">
        <v>7065</v>
      </c>
    </row>
    <row r="1572" spans="23:24">
      <c r="W1572" s="73" t="s">
        <v>1341</v>
      </c>
      <c r="X1572" s="73" t="s">
        <v>7066</v>
      </c>
    </row>
    <row r="1573" spans="23:24">
      <c r="W1573" s="73" t="s">
        <v>1342</v>
      </c>
      <c r="X1573" s="73" t="s">
        <v>7067</v>
      </c>
    </row>
    <row r="1574" spans="23:24">
      <c r="W1574" s="73" t="s">
        <v>5860</v>
      </c>
      <c r="X1574" s="73" t="s">
        <v>7068</v>
      </c>
    </row>
    <row r="1575" spans="23:24">
      <c r="W1575" s="73" t="s">
        <v>4737</v>
      </c>
      <c r="X1575" s="73" t="s">
        <v>7069</v>
      </c>
    </row>
    <row r="1576" spans="23:24">
      <c r="W1576" s="73" t="s">
        <v>7736</v>
      </c>
      <c r="X1576" s="73" t="s">
        <v>8185</v>
      </c>
    </row>
    <row r="1577" spans="23:24">
      <c r="W1577" s="73" t="s">
        <v>6237</v>
      </c>
      <c r="X1577" s="73" t="s">
        <v>7070</v>
      </c>
    </row>
    <row r="1578" spans="23:24">
      <c r="W1578" s="73" t="s">
        <v>1344</v>
      </c>
      <c r="X1578" s="73" t="s">
        <v>7071</v>
      </c>
    </row>
    <row r="1579" spans="23:24">
      <c r="W1579" s="73" t="s">
        <v>566</v>
      </c>
      <c r="X1579" s="73" t="s">
        <v>7072</v>
      </c>
    </row>
    <row r="1580" spans="23:24">
      <c r="W1580" s="73" t="s">
        <v>567</v>
      </c>
      <c r="X1580" s="73" t="s">
        <v>7073</v>
      </c>
    </row>
    <row r="1581" spans="23:24">
      <c r="W1581" s="73" t="s">
        <v>5546</v>
      </c>
      <c r="X1581" s="73" t="s">
        <v>7074</v>
      </c>
    </row>
    <row r="1582" spans="23:24">
      <c r="W1582" s="73" t="s">
        <v>568</v>
      </c>
      <c r="X1582" s="73" t="s">
        <v>7075</v>
      </c>
    </row>
    <row r="1583" spans="23:24">
      <c r="W1583" s="73" t="s">
        <v>4738</v>
      </c>
      <c r="X1583" s="73" t="s">
        <v>7076</v>
      </c>
    </row>
    <row r="1584" spans="23:24">
      <c r="W1584" s="73" t="s">
        <v>1348</v>
      </c>
      <c r="X1584" s="73" t="s">
        <v>7077</v>
      </c>
    </row>
    <row r="1585" spans="23:24">
      <c r="W1585" s="73" t="s">
        <v>2400</v>
      </c>
      <c r="X1585" s="73" t="s">
        <v>5170</v>
      </c>
    </row>
    <row r="1586" spans="23:24">
      <c r="W1586" s="73" t="s">
        <v>2391</v>
      </c>
      <c r="X1586" s="73" t="s">
        <v>5171</v>
      </c>
    </row>
    <row r="1587" spans="23:24">
      <c r="W1587" s="73" t="s">
        <v>5861</v>
      </c>
      <c r="X1587" s="73" t="s">
        <v>6035</v>
      </c>
    </row>
    <row r="1588" spans="23:24">
      <c r="W1588" s="73" t="s">
        <v>4739</v>
      </c>
      <c r="X1588" s="73" t="s">
        <v>5173</v>
      </c>
    </row>
    <row r="1589" spans="23:24">
      <c r="W1589" s="73" t="s">
        <v>7737</v>
      </c>
      <c r="X1589" s="73" t="s">
        <v>8186</v>
      </c>
    </row>
    <row r="1590" spans="23:24">
      <c r="W1590" s="73" t="s">
        <v>6318</v>
      </c>
      <c r="X1590" s="73" t="s">
        <v>7078</v>
      </c>
    </row>
    <row r="1591" spans="23:24">
      <c r="W1591" s="73" t="s">
        <v>2388</v>
      </c>
      <c r="X1591" s="73" t="s">
        <v>5174</v>
      </c>
    </row>
    <row r="1592" spans="23:24">
      <c r="W1592" s="73" t="s">
        <v>2385</v>
      </c>
      <c r="X1592" s="73" t="s">
        <v>5175</v>
      </c>
    </row>
    <row r="1593" spans="23:24">
      <c r="W1593" s="73" t="s">
        <v>2382</v>
      </c>
      <c r="X1593" s="73" t="s">
        <v>5176</v>
      </c>
    </row>
    <row r="1594" spans="23:24">
      <c r="W1594" s="73" t="s">
        <v>5547</v>
      </c>
      <c r="X1594" s="73" t="s">
        <v>5653</v>
      </c>
    </row>
    <row r="1595" spans="23:24">
      <c r="W1595" s="73" t="s">
        <v>2379</v>
      </c>
      <c r="X1595" s="73" t="s">
        <v>5177</v>
      </c>
    </row>
    <row r="1596" spans="23:24">
      <c r="W1596" s="73" t="s">
        <v>4740</v>
      </c>
      <c r="X1596" s="73" t="s">
        <v>5181</v>
      </c>
    </row>
    <row r="1597" spans="23:24">
      <c r="W1597" s="73" t="s">
        <v>2394</v>
      </c>
      <c r="X1597" s="73" t="s">
        <v>5182</v>
      </c>
    </row>
    <row r="1598" spans="23:24">
      <c r="W1598" s="73" t="s">
        <v>2401</v>
      </c>
      <c r="X1598" s="73" t="s">
        <v>5183</v>
      </c>
    </row>
    <row r="1599" spans="23:24">
      <c r="W1599" s="73" t="s">
        <v>2392</v>
      </c>
      <c r="X1599" s="73" t="s">
        <v>5184</v>
      </c>
    </row>
    <row r="1600" spans="23:24">
      <c r="W1600" s="73" t="s">
        <v>5862</v>
      </c>
      <c r="X1600" s="73" t="s">
        <v>6036</v>
      </c>
    </row>
    <row r="1601" spans="23:24">
      <c r="W1601" s="73" t="s">
        <v>4741</v>
      </c>
      <c r="X1601" s="73" t="s">
        <v>5186</v>
      </c>
    </row>
    <row r="1602" spans="23:24">
      <c r="W1602" s="73" t="s">
        <v>7738</v>
      </c>
      <c r="X1602" s="73" t="s">
        <v>8187</v>
      </c>
    </row>
    <row r="1603" spans="23:24">
      <c r="W1603" s="73" t="s">
        <v>6319</v>
      </c>
      <c r="X1603" s="73" t="s">
        <v>7079</v>
      </c>
    </row>
    <row r="1604" spans="23:24">
      <c r="W1604" s="73" t="s">
        <v>2389</v>
      </c>
      <c r="X1604" s="73" t="s">
        <v>5187</v>
      </c>
    </row>
    <row r="1605" spans="23:24">
      <c r="W1605" s="73" t="s">
        <v>2386</v>
      </c>
      <c r="X1605" s="73" t="s">
        <v>5188</v>
      </c>
    </row>
    <row r="1606" spans="23:24">
      <c r="W1606" s="73" t="s">
        <v>2383</v>
      </c>
      <c r="X1606" s="73" t="s">
        <v>5189</v>
      </c>
    </row>
    <row r="1607" spans="23:24">
      <c r="W1607" s="73" t="s">
        <v>5548</v>
      </c>
      <c r="X1607" s="73" t="s">
        <v>5654</v>
      </c>
    </row>
    <row r="1608" spans="23:24">
      <c r="W1608" s="73" t="s">
        <v>2380</v>
      </c>
      <c r="X1608" s="73" t="s">
        <v>5190</v>
      </c>
    </row>
    <row r="1609" spans="23:24">
      <c r="W1609" s="73" t="s">
        <v>4742</v>
      </c>
      <c r="X1609" s="73" t="s">
        <v>5194</v>
      </c>
    </row>
    <row r="1610" spans="23:24">
      <c r="W1610" s="73" t="s">
        <v>2395</v>
      </c>
      <c r="X1610" s="73" t="s">
        <v>5195</v>
      </c>
    </row>
    <row r="1611" spans="23:24">
      <c r="W1611" s="73" t="s">
        <v>2402</v>
      </c>
      <c r="X1611" s="73" t="s">
        <v>5196</v>
      </c>
    </row>
    <row r="1612" spans="23:24">
      <c r="W1612" s="73" t="s">
        <v>2393</v>
      </c>
      <c r="X1612" s="73" t="s">
        <v>5197</v>
      </c>
    </row>
    <row r="1613" spans="23:24">
      <c r="W1613" s="73" t="s">
        <v>5863</v>
      </c>
      <c r="X1613" s="73" t="s">
        <v>6037</v>
      </c>
    </row>
    <row r="1614" spans="23:24">
      <c r="W1614" s="73" t="s">
        <v>4743</v>
      </c>
      <c r="X1614" s="73" t="s">
        <v>5199</v>
      </c>
    </row>
    <row r="1615" spans="23:24">
      <c r="W1615" s="73" t="s">
        <v>7739</v>
      </c>
      <c r="X1615" s="73" t="s">
        <v>8188</v>
      </c>
    </row>
    <row r="1616" spans="23:24">
      <c r="W1616" s="73" t="s">
        <v>6320</v>
      </c>
      <c r="X1616" s="73" t="s">
        <v>7080</v>
      </c>
    </row>
    <row r="1617" spans="23:24">
      <c r="W1617" s="73" t="s">
        <v>2390</v>
      </c>
      <c r="X1617" s="73" t="s">
        <v>5200</v>
      </c>
    </row>
    <row r="1618" spans="23:24">
      <c r="W1618" s="73" t="s">
        <v>2387</v>
      </c>
      <c r="X1618" s="73" t="s">
        <v>5201</v>
      </c>
    </row>
    <row r="1619" spans="23:24">
      <c r="W1619" s="73" t="s">
        <v>2384</v>
      </c>
      <c r="X1619" s="73" t="s">
        <v>5202</v>
      </c>
    </row>
    <row r="1620" spans="23:24">
      <c r="W1620" s="73" t="s">
        <v>5549</v>
      </c>
      <c r="X1620" s="73" t="s">
        <v>5655</v>
      </c>
    </row>
    <row r="1621" spans="23:24">
      <c r="W1621" s="73" t="s">
        <v>2381</v>
      </c>
      <c r="X1621" s="73" t="s">
        <v>5203</v>
      </c>
    </row>
    <row r="1622" spans="23:24">
      <c r="W1622" s="73" t="s">
        <v>4744</v>
      </c>
      <c r="X1622" s="73" t="s">
        <v>5207</v>
      </c>
    </row>
    <row r="1623" spans="23:24">
      <c r="W1623" s="73" t="s">
        <v>2396</v>
      </c>
      <c r="X1623" s="73" t="s">
        <v>5208</v>
      </c>
    </row>
    <row r="1624" spans="23:24">
      <c r="W1624" s="73" t="s">
        <v>1349</v>
      </c>
      <c r="X1624" s="73" t="s">
        <v>7081</v>
      </c>
    </row>
    <row r="1625" spans="23:24">
      <c r="W1625" s="73" t="s">
        <v>1350</v>
      </c>
      <c r="X1625" s="73" t="s">
        <v>7082</v>
      </c>
    </row>
    <row r="1626" spans="23:24">
      <c r="W1626" s="73" t="s">
        <v>5864</v>
      </c>
      <c r="X1626" s="73" t="s">
        <v>7083</v>
      </c>
    </row>
    <row r="1627" spans="23:24">
      <c r="W1627" s="73" t="s">
        <v>4745</v>
      </c>
      <c r="X1627" s="73" t="s">
        <v>7084</v>
      </c>
    </row>
    <row r="1628" spans="23:24">
      <c r="W1628" s="73" t="s">
        <v>7740</v>
      </c>
      <c r="X1628" s="73" t="s">
        <v>8189</v>
      </c>
    </row>
    <row r="1629" spans="23:24">
      <c r="W1629" s="73" t="s">
        <v>6238</v>
      </c>
      <c r="X1629" s="73" t="s">
        <v>7085</v>
      </c>
    </row>
    <row r="1630" spans="23:24">
      <c r="W1630" s="73" t="s">
        <v>1352</v>
      </c>
      <c r="X1630" s="73" t="s">
        <v>7086</v>
      </c>
    </row>
    <row r="1631" spans="23:24">
      <c r="W1631" s="73" t="s">
        <v>569</v>
      </c>
      <c r="X1631" s="73" t="s">
        <v>7087</v>
      </c>
    </row>
    <row r="1632" spans="23:24">
      <c r="W1632" s="73" t="s">
        <v>570</v>
      </c>
      <c r="X1632" s="73" t="s">
        <v>7088</v>
      </c>
    </row>
    <row r="1633" spans="23:24">
      <c r="W1633" s="73" t="s">
        <v>5550</v>
      </c>
      <c r="X1633" s="73" t="s">
        <v>7089</v>
      </c>
    </row>
    <row r="1634" spans="23:24">
      <c r="W1634" s="73" t="s">
        <v>571</v>
      </c>
      <c r="X1634" s="73" t="s">
        <v>7090</v>
      </c>
    </row>
    <row r="1635" spans="23:24">
      <c r="W1635" s="73" t="s">
        <v>4746</v>
      </c>
      <c r="X1635" s="73" t="s">
        <v>7091</v>
      </c>
    </row>
    <row r="1636" spans="23:24">
      <c r="W1636" s="73" t="s">
        <v>1356</v>
      </c>
      <c r="X1636" s="73" t="s">
        <v>7092</v>
      </c>
    </row>
    <row r="1637" spans="23:24">
      <c r="W1637" s="73" t="s">
        <v>1357</v>
      </c>
      <c r="X1637" s="73" t="s">
        <v>7093</v>
      </c>
    </row>
    <row r="1638" spans="23:24">
      <c r="W1638" s="73" t="s">
        <v>1358</v>
      </c>
      <c r="X1638" s="73" t="s">
        <v>7094</v>
      </c>
    </row>
    <row r="1639" spans="23:24">
      <c r="W1639" s="73" t="s">
        <v>5865</v>
      </c>
      <c r="X1639" s="73" t="s">
        <v>7095</v>
      </c>
    </row>
    <row r="1640" spans="23:24">
      <c r="W1640" s="73" t="s">
        <v>4747</v>
      </c>
      <c r="X1640" s="73" t="s">
        <v>7096</v>
      </c>
    </row>
    <row r="1641" spans="23:24">
      <c r="W1641" s="73" t="s">
        <v>7741</v>
      </c>
      <c r="X1641" s="73" t="s">
        <v>8190</v>
      </c>
    </row>
    <row r="1642" spans="23:24">
      <c r="W1642" s="73" t="s">
        <v>6239</v>
      </c>
      <c r="X1642" s="73" t="s">
        <v>7097</v>
      </c>
    </row>
    <row r="1643" spans="23:24">
      <c r="W1643" s="73" t="s">
        <v>1360</v>
      </c>
      <c r="X1643" s="73" t="s">
        <v>7098</v>
      </c>
    </row>
    <row r="1644" spans="23:24">
      <c r="W1644" s="73" t="s">
        <v>572</v>
      </c>
      <c r="X1644" s="73" t="s">
        <v>7099</v>
      </c>
    </row>
    <row r="1645" spans="23:24">
      <c r="W1645" s="73" t="s">
        <v>573</v>
      </c>
      <c r="X1645" s="73" t="s">
        <v>7100</v>
      </c>
    </row>
    <row r="1646" spans="23:24">
      <c r="W1646" s="73" t="s">
        <v>5551</v>
      </c>
      <c r="X1646" s="73" t="s">
        <v>7101</v>
      </c>
    </row>
    <row r="1647" spans="23:24">
      <c r="W1647" s="73" t="s">
        <v>574</v>
      </c>
      <c r="X1647" s="73" t="s">
        <v>7102</v>
      </c>
    </row>
    <row r="1648" spans="23:24">
      <c r="W1648" s="73" t="s">
        <v>4748</v>
      </c>
      <c r="X1648" s="73" t="s">
        <v>7103</v>
      </c>
    </row>
    <row r="1649" spans="23:24">
      <c r="W1649" s="73" t="s">
        <v>1364</v>
      </c>
      <c r="X1649" s="73" t="s">
        <v>7104</v>
      </c>
    </row>
    <row r="1650" spans="23:24">
      <c r="W1650" s="73" t="s">
        <v>1365</v>
      </c>
      <c r="X1650" s="73" t="s">
        <v>7105</v>
      </c>
    </row>
    <row r="1651" spans="23:24">
      <c r="W1651" s="73" t="s">
        <v>1366</v>
      </c>
      <c r="X1651" s="73" t="s">
        <v>7106</v>
      </c>
    </row>
    <row r="1652" spans="23:24">
      <c r="W1652" s="73" t="s">
        <v>5866</v>
      </c>
      <c r="X1652" s="73" t="s">
        <v>7107</v>
      </c>
    </row>
    <row r="1653" spans="23:24">
      <c r="W1653" s="73" t="s">
        <v>4749</v>
      </c>
      <c r="X1653" s="73" t="s">
        <v>7108</v>
      </c>
    </row>
    <row r="1654" spans="23:24">
      <c r="W1654" s="73" t="s">
        <v>7742</v>
      </c>
      <c r="X1654" s="73" t="s">
        <v>8191</v>
      </c>
    </row>
    <row r="1655" spans="23:24">
      <c r="W1655" s="73" t="s">
        <v>6240</v>
      </c>
      <c r="X1655" s="73" t="s">
        <v>7109</v>
      </c>
    </row>
    <row r="1656" spans="23:24">
      <c r="W1656" s="73" t="s">
        <v>1368</v>
      </c>
      <c r="X1656" s="73" t="s">
        <v>7110</v>
      </c>
    </row>
    <row r="1657" spans="23:24">
      <c r="W1657" s="73" t="s">
        <v>575</v>
      </c>
      <c r="X1657" s="73" t="s">
        <v>7111</v>
      </c>
    </row>
    <row r="1658" spans="23:24">
      <c r="W1658" s="73" t="s">
        <v>576</v>
      </c>
      <c r="X1658" s="73" t="s">
        <v>7112</v>
      </c>
    </row>
    <row r="1659" spans="23:24">
      <c r="W1659" s="73" t="s">
        <v>5552</v>
      </c>
      <c r="X1659" s="73" t="s">
        <v>7113</v>
      </c>
    </row>
    <row r="1660" spans="23:24">
      <c r="W1660" s="73" t="s">
        <v>577</v>
      </c>
      <c r="X1660" s="73" t="s">
        <v>7114</v>
      </c>
    </row>
    <row r="1661" spans="23:24">
      <c r="W1661" s="73" t="s">
        <v>4750</v>
      </c>
      <c r="X1661" s="73" t="s">
        <v>7115</v>
      </c>
    </row>
    <row r="1662" spans="23:24">
      <c r="W1662" s="73" t="s">
        <v>1372</v>
      </c>
      <c r="X1662" s="73" t="s">
        <v>7116</v>
      </c>
    </row>
    <row r="1663" spans="23:24">
      <c r="W1663" s="73" t="s">
        <v>1373</v>
      </c>
      <c r="X1663" s="73" t="s">
        <v>7117</v>
      </c>
    </row>
    <row r="1664" spans="23:24">
      <c r="W1664" s="73" t="s">
        <v>1374</v>
      </c>
      <c r="X1664" s="73" t="s">
        <v>7118</v>
      </c>
    </row>
    <row r="1665" spans="23:24">
      <c r="W1665" s="73" t="s">
        <v>5867</v>
      </c>
      <c r="X1665" s="73" t="s">
        <v>7119</v>
      </c>
    </row>
    <row r="1666" spans="23:24">
      <c r="W1666" s="73" t="s">
        <v>4751</v>
      </c>
      <c r="X1666" s="73" t="s">
        <v>7120</v>
      </c>
    </row>
    <row r="1667" spans="23:24">
      <c r="W1667" s="73" t="s">
        <v>7743</v>
      </c>
      <c r="X1667" s="73" t="s">
        <v>8192</v>
      </c>
    </row>
    <row r="1668" spans="23:24">
      <c r="W1668" s="73" t="s">
        <v>6241</v>
      </c>
      <c r="X1668" s="73" t="s">
        <v>7121</v>
      </c>
    </row>
    <row r="1669" spans="23:24">
      <c r="W1669" s="73" t="s">
        <v>1376</v>
      </c>
      <c r="X1669" s="73" t="s">
        <v>7122</v>
      </c>
    </row>
    <row r="1670" spans="23:24">
      <c r="W1670" s="73" t="s">
        <v>578</v>
      </c>
      <c r="X1670" s="73" t="s">
        <v>7123</v>
      </c>
    </row>
    <row r="1671" spans="23:24">
      <c r="W1671" s="73" t="s">
        <v>579</v>
      </c>
      <c r="X1671" s="73" t="s">
        <v>7124</v>
      </c>
    </row>
    <row r="1672" spans="23:24">
      <c r="W1672" s="73" t="s">
        <v>5553</v>
      </c>
      <c r="X1672" s="73" t="s">
        <v>7125</v>
      </c>
    </row>
    <row r="1673" spans="23:24">
      <c r="W1673" s="73" t="s">
        <v>580</v>
      </c>
      <c r="X1673" s="73" t="s">
        <v>7126</v>
      </c>
    </row>
    <row r="1674" spans="23:24">
      <c r="W1674" s="73" t="s">
        <v>4752</v>
      </c>
      <c r="X1674" s="73" t="s">
        <v>7127</v>
      </c>
    </row>
    <row r="1675" spans="23:24">
      <c r="W1675" s="73" t="s">
        <v>1380</v>
      </c>
      <c r="X1675" s="73" t="s">
        <v>7128</v>
      </c>
    </row>
    <row r="1676" spans="23:24">
      <c r="W1676" s="73" t="s">
        <v>1381</v>
      </c>
      <c r="X1676" s="73" t="s">
        <v>7129</v>
      </c>
    </row>
    <row r="1677" spans="23:24">
      <c r="W1677" s="73" t="s">
        <v>1382</v>
      </c>
      <c r="X1677" s="73" t="s">
        <v>7130</v>
      </c>
    </row>
    <row r="1678" spans="23:24">
      <c r="W1678" s="73" t="s">
        <v>5868</v>
      </c>
      <c r="X1678" s="73" t="s">
        <v>7131</v>
      </c>
    </row>
    <row r="1679" spans="23:24">
      <c r="W1679" s="73" t="s">
        <v>4753</v>
      </c>
      <c r="X1679" s="73" t="s">
        <v>7132</v>
      </c>
    </row>
    <row r="1680" spans="23:24">
      <c r="W1680" s="73" t="s">
        <v>7744</v>
      </c>
      <c r="X1680" s="73" t="s">
        <v>8193</v>
      </c>
    </row>
    <row r="1681" spans="23:24">
      <c r="W1681" s="73" t="s">
        <v>6242</v>
      </c>
      <c r="X1681" s="73" t="s">
        <v>7133</v>
      </c>
    </row>
    <row r="1682" spans="23:24">
      <c r="W1682" s="73" t="s">
        <v>1384</v>
      </c>
      <c r="X1682" s="73" t="s">
        <v>7134</v>
      </c>
    </row>
    <row r="1683" spans="23:24">
      <c r="W1683" s="73" t="s">
        <v>581</v>
      </c>
      <c r="X1683" s="73" t="s">
        <v>7135</v>
      </c>
    </row>
    <row r="1684" spans="23:24">
      <c r="W1684" s="73" t="s">
        <v>582</v>
      </c>
      <c r="X1684" s="73" t="s">
        <v>7136</v>
      </c>
    </row>
    <row r="1685" spans="23:24">
      <c r="W1685" s="73" t="s">
        <v>5554</v>
      </c>
      <c r="X1685" s="73" t="s">
        <v>7137</v>
      </c>
    </row>
    <row r="1686" spans="23:24">
      <c r="W1686" s="73" t="s">
        <v>583</v>
      </c>
      <c r="X1686" s="73" t="s">
        <v>7138</v>
      </c>
    </row>
    <row r="1687" spans="23:24">
      <c r="W1687" s="73" t="s">
        <v>4754</v>
      </c>
      <c r="X1687" s="73" t="s">
        <v>7139</v>
      </c>
    </row>
    <row r="1688" spans="23:24">
      <c r="W1688" s="73" t="s">
        <v>1388</v>
      </c>
      <c r="X1688" s="73" t="s">
        <v>7140</v>
      </c>
    </row>
    <row r="1689" spans="23:24">
      <c r="W1689" s="73" t="s">
        <v>1389</v>
      </c>
      <c r="X1689" s="73" t="s">
        <v>7141</v>
      </c>
    </row>
    <row r="1690" spans="23:24">
      <c r="W1690" s="73" t="s">
        <v>1390</v>
      </c>
      <c r="X1690" s="73" t="s">
        <v>7142</v>
      </c>
    </row>
    <row r="1691" spans="23:24">
      <c r="W1691" s="73" t="s">
        <v>5869</v>
      </c>
      <c r="X1691" s="73" t="s">
        <v>7143</v>
      </c>
    </row>
    <row r="1692" spans="23:24">
      <c r="W1692" s="73" t="s">
        <v>4755</v>
      </c>
      <c r="X1692" s="73" t="s">
        <v>7144</v>
      </c>
    </row>
    <row r="1693" spans="23:24">
      <c r="W1693" s="73" t="s">
        <v>7745</v>
      </c>
      <c r="X1693" s="73" t="s">
        <v>8194</v>
      </c>
    </row>
    <row r="1694" spans="23:24">
      <c r="W1694" s="73" t="s">
        <v>6243</v>
      </c>
      <c r="X1694" s="73" t="s">
        <v>7145</v>
      </c>
    </row>
    <row r="1695" spans="23:24">
      <c r="W1695" s="73" t="s">
        <v>1392</v>
      </c>
      <c r="X1695" s="73" t="s">
        <v>7146</v>
      </c>
    </row>
    <row r="1696" spans="23:24">
      <c r="W1696" s="73" t="s">
        <v>584</v>
      </c>
      <c r="X1696" s="73" t="s">
        <v>7147</v>
      </c>
    </row>
    <row r="1697" spans="23:24">
      <c r="W1697" s="73" t="s">
        <v>585</v>
      </c>
      <c r="X1697" s="73" t="s">
        <v>7148</v>
      </c>
    </row>
    <row r="1698" spans="23:24">
      <c r="W1698" s="73" t="s">
        <v>5555</v>
      </c>
      <c r="X1698" s="73" t="s">
        <v>7149</v>
      </c>
    </row>
    <row r="1699" spans="23:24">
      <c r="W1699" s="73" t="s">
        <v>586</v>
      </c>
      <c r="X1699" s="73" t="s">
        <v>7150</v>
      </c>
    </row>
    <row r="1700" spans="23:24">
      <c r="W1700" s="73" t="s">
        <v>4756</v>
      </c>
      <c r="X1700" s="73" t="s">
        <v>7151</v>
      </c>
    </row>
    <row r="1701" spans="23:24">
      <c r="W1701" s="73" t="s">
        <v>1396</v>
      </c>
      <c r="X1701" s="73" t="s">
        <v>7152</v>
      </c>
    </row>
    <row r="1702" spans="23:24">
      <c r="W1702" s="73" t="s">
        <v>1397</v>
      </c>
      <c r="X1702" s="73" t="s">
        <v>7153</v>
      </c>
    </row>
    <row r="1703" spans="23:24">
      <c r="W1703" s="73" t="s">
        <v>1398</v>
      </c>
      <c r="X1703" s="73" t="s">
        <v>7154</v>
      </c>
    </row>
    <row r="1704" spans="23:24">
      <c r="W1704" s="73" t="s">
        <v>5870</v>
      </c>
      <c r="X1704" s="73" t="s">
        <v>7155</v>
      </c>
    </row>
    <row r="1705" spans="23:24">
      <c r="W1705" s="73" t="s">
        <v>4757</v>
      </c>
      <c r="X1705" s="73" t="s">
        <v>7156</v>
      </c>
    </row>
    <row r="1706" spans="23:24">
      <c r="W1706" s="73" t="s">
        <v>7746</v>
      </c>
      <c r="X1706" s="73" t="s">
        <v>8195</v>
      </c>
    </row>
    <row r="1707" spans="23:24">
      <c r="W1707" s="73" t="s">
        <v>6244</v>
      </c>
      <c r="X1707" s="73" t="s">
        <v>7157</v>
      </c>
    </row>
    <row r="1708" spans="23:24">
      <c r="W1708" s="73" t="s">
        <v>1400</v>
      </c>
      <c r="X1708" s="73" t="s">
        <v>7158</v>
      </c>
    </row>
    <row r="1709" spans="23:24">
      <c r="W1709" s="73" t="s">
        <v>587</v>
      </c>
      <c r="X1709" s="73" t="s">
        <v>7159</v>
      </c>
    </row>
    <row r="1710" spans="23:24">
      <c r="W1710" s="73" t="s">
        <v>588</v>
      </c>
      <c r="X1710" s="73" t="s">
        <v>7160</v>
      </c>
    </row>
    <row r="1711" spans="23:24">
      <c r="W1711" s="73" t="s">
        <v>5556</v>
      </c>
      <c r="X1711" s="73" t="s">
        <v>7161</v>
      </c>
    </row>
    <row r="1712" spans="23:24">
      <c r="W1712" s="73" t="s">
        <v>589</v>
      </c>
      <c r="X1712" s="73" t="s">
        <v>7162</v>
      </c>
    </row>
    <row r="1713" spans="23:24">
      <c r="W1713" s="73" t="s">
        <v>4758</v>
      </c>
      <c r="X1713" s="73" t="s">
        <v>7163</v>
      </c>
    </row>
    <row r="1714" spans="23:24">
      <c r="W1714" s="73" t="s">
        <v>1404</v>
      </c>
      <c r="X1714" s="73" t="s">
        <v>7164</v>
      </c>
    </row>
    <row r="1715" spans="23:24">
      <c r="W1715" s="73" t="s">
        <v>315</v>
      </c>
      <c r="X1715" s="73" t="s">
        <v>7165</v>
      </c>
    </row>
    <row r="1716" spans="23:24">
      <c r="W1716" s="73" t="s">
        <v>316</v>
      </c>
      <c r="X1716" s="73" t="s">
        <v>7166</v>
      </c>
    </row>
    <row r="1717" spans="23:24">
      <c r="W1717" s="73" t="s">
        <v>317</v>
      </c>
      <c r="X1717" s="73" t="s">
        <v>7167</v>
      </c>
    </row>
    <row r="1718" spans="23:24">
      <c r="W1718" s="73" t="s">
        <v>5871</v>
      </c>
      <c r="X1718" s="73" t="s">
        <v>7168</v>
      </c>
    </row>
    <row r="1719" spans="23:24">
      <c r="W1719" s="73" t="s">
        <v>4591</v>
      </c>
      <c r="X1719" s="73" t="s">
        <v>7169</v>
      </c>
    </row>
    <row r="1720" spans="23:24">
      <c r="W1720" s="73" t="s">
        <v>7795</v>
      </c>
      <c r="X1720" s="73" t="s">
        <v>8196</v>
      </c>
    </row>
    <row r="1721" spans="23:24">
      <c r="W1721" s="73" t="s">
        <v>6170</v>
      </c>
      <c r="X1721" s="73" t="s">
        <v>7170</v>
      </c>
    </row>
    <row r="1722" spans="23:24">
      <c r="W1722" s="73" t="s">
        <v>7751</v>
      </c>
      <c r="X1722" s="73" t="s">
        <v>8197</v>
      </c>
    </row>
    <row r="1723" spans="23:24">
      <c r="W1723" s="73" t="s">
        <v>7749</v>
      </c>
      <c r="X1723" s="73" t="s">
        <v>8198</v>
      </c>
    </row>
    <row r="1724" spans="23:24">
      <c r="W1724" s="73" t="s">
        <v>7755</v>
      </c>
      <c r="X1724" s="73" t="s">
        <v>8199</v>
      </c>
    </row>
    <row r="1725" spans="23:24">
      <c r="W1725" s="73" t="s">
        <v>7753</v>
      </c>
      <c r="X1725" s="73" t="s">
        <v>8200</v>
      </c>
    </row>
    <row r="1726" spans="23:24">
      <c r="W1726" s="73" t="s">
        <v>7757</v>
      </c>
      <c r="X1726" s="73" t="s">
        <v>8201</v>
      </c>
    </row>
    <row r="1727" spans="23:24">
      <c r="W1727" s="73" t="s">
        <v>7747</v>
      </c>
      <c r="X1727" s="73" t="s">
        <v>8202</v>
      </c>
    </row>
    <row r="1728" spans="23:24">
      <c r="W1728" s="73" t="s">
        <v>7763</v>
      </c>
      <c r="X1728" s="73" t="s">
        <v>8203</v>
      </c>
    </row>
    <row r="1729" spans="23:24">
      <c r="W1729" s="73" t="s">
        <v>7761</v>
      </c>
      <c r="X1729" s="73" t="s">
        <v>8204</v>
      </c>
    </row>
    <row r="1730" spans="23:24">
      <c r="W1730" s="73" t="s">
        <v>7765</v>
      </c>
      <c r="X1730" s="73" t="s">
        <v>8205</v>
      </c>
    </row>
    <row r="1731" spans="23:24">
      <c r="W1731" s="73" t="s">
        <v>7759</v>
      </c>
      <c r="X1731" s="73" t="s">
        <v>8206</v>
      </c>
    </row>
    <row r="1732" spans="23:24">
      <c r="W1732" s="73" t="s">
        <v>7769</v>
      </c>
      <c r="X1732" s="73" t="s">
        <v>8207</v>
      </c>
    </row>
    <row r="1733" spans="23:24">
      <c r="W1733" s="73" t="s">
        <v>7767</v>
      </c>
      <c r="X1733" s="73" t="s">
        <v>8208</v>
      </c>
    </row>
    <row r="1734" spans="23:24">
      <c r="W1734" s="73" t="s">
        <v>7752</v>
      </c>
      <c r="X1734" s="73" t="s">
        <v>8197</v>
      </c>
    </row>
    <row r="1735" spans="23:24">
      <c r="W1735" s="73" t="s">
        <v>7750</v>
      </c>
      <c r="X1735" s="73" t="s">
        <v>8198</v>
      </c>
    </row>
    <row r="1736" spans="23:24">
      <c r="W1736" s="73" t="s">
        <v>7756</v>
      </c>
      <c r="X1736" s="73" t="s">
        <v>8199</v>
      </c>
    </row>
    <row r="1737" spans="23:24">
      <c r="W1737" s="73" t="s">
        <v>7754</v>
      </c>
      <c r="X1737" s="73" t="s">
        <v>8200</v>
      </c>
    </row>
    <row r="1738" spans="23:24">
      <c r="W1738" s="73" t="s">
        <v>7758</v>
      </c>
      <c r="X1738" s="73" t="s">
        <v>8209</v>
      </c>
    </row>
    <row r="1739" spans="23:24">
      <c r="W1739" s="73" t="s">
        <v>7748</v>
      </c>
      <c r="X1739" s="73" t="s">
        <v>8202</v>
      </c>
    </row>
    <row r="1740" spans="23:24">
      <c r="W1740" s="73" t="s">
        <v>7764</v>
      </c>
      <c r="X1740" s="73" t="s">
        <v>8203</v>
      </c>
    </row>
    <row r="1741" spans="23:24">
      <c r="W1741" s="73" t="s">
        <v>7762</v>
      </c>
      <c r="X1741" s="73" t="s">
        <v>8204</v>
      </c>
    </row>
    <row r="1742" spans="23:24">
      <c r="W1742" s="73" t="s">
        <v>7766</v>
      </c>
      <c r="X1742" s="73" t="s">
        <v>8205</v>
      </c>
    </row>
    <row r="1743" spans="23:24">
      <c r="W1743" s="73" t="s">
        <v>7760</v>
      </c>
      <c r="X1743" s="73" t="s">
        <v>8206</v>
      </c>
    </row>
    <row r="1744" spans="23:24">
      <c r="W1744" s="73" t="s">
        <v>7770</v>
      </c>
      <c r="X1744" s="73" t="s">
        <v>8207</v>
      </c>
    </row>
    <row r="1745" spans="23:24">
      <c r="W1745" s="73" t="s">
        <v>7768</v>
      </c>
      <c r="X1745" s="73" t="s">
        <v>8208</v>
      </c>
    </row>
    <row r="1746" spans="23:24">
      <c r="W1746" s="73" t="s">
        <v>7775</v>
      </c>
      <c r="X1746" s="73" t="s">
        <v>8210</v>
      </c>
    </row>
    <row r="1747" spans="23:24">
      <c r="W1747" s="73" t="s">
        <v>7773</v>
      </c>
      <c r="X1747" s="73" t="s">
        <v>8211</v>
      </c>
    </row>
    <row r="1748" spans="23:24">
      <c r="W1748" s="73" t="s">
        <v>7779</v>
      </c>
      <c r="X1748" s="73" t="s">
        <v>8212</v>
      </c>
    </row>
    <row r="1749" spans="23:24">
      <c r="W1749" s="73" t="s">
        <v>7777</v>
      </c>
      <c r="X1749" s="73" t="s">
        <v>8213</v>
      </c>
    </row>
    <row r="1750" spans="23:24">
      <c r="W1750" s="73" t="s">
        <v>7781</v>
      </c>
      <c r="X1750" s="73" t="s">
        <v>8214</v>
      </c>
    </row>
    <row r="1751" spans="23:24">
      <c r="W1751" s="73" t="s">
        <v>7771</v>
      </c>
      <c r="X1751" s="73" t="s">
        <v>8215</v>
      </c>
    </row>
    <row r="1752" spans="23:24">
      <c r="W1752" s="73" t="s">
        <v>7787</v>
      </c>
      <c r="X1752" s="73" t="s">
        <v>8216</v>
      </c>
    </row>
    <row r="1753" spans="23:24">
      <c r="W1753" s="73" t="s">
        <v>7785</v>
      </c>
      <c r="X1753" s="73" t="s">
        <v>8217</v>
      </c>
    </row>
    <row r="1754" spans="23:24">
      <c r="W1754" s="73" t="s">
        <v>7789</v>
      </c>
      <c r="X1754" s="73" t="s">
        <v>8218</v>
      </c>
    </row>
    <row r="1755" spans="23:24">
      <c r="W1755" s="73" t="s">
        <v>7783</v>
      </c>
      <c r="X1755" s="73" t="s">
        <v>8219</v>
      </c>
    </row>
    <row r="1756" spans="23:24">
      <c r="W1756" s="73" t="s">
        <v>7793</v>
      </c>
      <c r="X1756" s="73" t="s">
        <v>8220</v>
      </c>
    </row>
    <row r="1757" spans="23:24">
      <c r="W1757" s="73" t="s">
        <v>7791</v>
      </c>
      <c r="X1757" s="73" t="s">
        <v>8221</v>
      </c>
    </row>
    <row r="1758" spans="23:24">
      <c r="W1758" s="73" t="s">
        <v>7776</v>
      </c>
      <c r="X1758" s="73" t="s">
        <v>8210</v>
      </c>
    </row>
    <row r="1759" spans="23:24">
      <c r="W1759" s="73" t="s">
        <v>7774</v>
      </c>
      <c r="X1759" s="73" t="s">
        <v>8211</v>
      </c>
    </row>
    <row r="1760" spans="23:24">
      <c r="W1760" s="73" t="s">
        <v>7780</v>
      </c>
      <c r="X1760" s="73" t="s">
        <v>8212</v>
      </c>
    </row>
    <row r="1761" spans="23:24">
      <c r="W1761" s="73" t="s">
        <v>7778</v>
      </c>
      <c r="X1761" s="73" t="s">
        <v>8213</v>
      </c>
    </row>
    <row r="1762" spans="23:24">
      <c r="W1762" s="73" t="s">
        <v>7782</v>
      </c>
      <c r="X1762" s="73" t="s">
        <v>8222</v>
      </c>
    </row>
    <row r="1763" spans="23:24">
      <c r="W1763" s="73" t="s">
        <v>7772</v>
      </c>
      <c r="X1763" s="73" t="s">
        <v>8215</v>
      </c>
    </row>
    <row r="1764" spans="23:24">
      <c r="W1764" s="73" t="s">
        <v>7788</v>
      </c>
      <c r="X1764" s="73" t="s">
        <v>8216</v>
      </c>
    </row>
    <row r="1765" spans="23:24">
      <c r="W1765" s="73" t="s">
        <v>7786</v>
      </c>
      <c r="X1765" s="73" t="s">
        <v>8217</v>
      </c>
    </row>
    <row r="1766" spans="23:24">
      <c r="W1766" s="73" t="s">
        <v>7790</v>
      </c>
      <c r="X1766" s="73" t="s">
        <v>8218</v>
      </c>
    </row>
    <row r="1767" spans="23:24">
      <c r="W1767" s="73" t="s">
        <v>7784</v>
      </c>
      <c r="X1767" s="73" t="s">
        <v>8219</v>
      </c>
    </row>
    <row r="1768" spans="23:24">
      <c r="W1768" s="73" t="s">
        <v>7794</v>
      </c>
      <c r="X1768" s="73" t="s">
        <v>8220</v>
      </c>
    </row>
    <row r="1769" spans="23:24">
      <c r="W1769" s="73" t="s">
        <v>7792</v>
      </c>
      <c r="X1769" s="73" t="s">
        <v>8221</v>
      </c>
    </row>
    <row r="1770" spans="23:24">
      <c r="W1770" s="73" t="s">
        <v>5473</v>
      </c>
      <c r="X1770" s="73" t="s">
        <v>8223</v>
      </c>
    </row>
    <row r="1771" spans="23:24">
      <c r="W1771" s="73" t="s">
        <v>5475</v>
      </c>
      <c r="X1771" s="73" t="s">
        <v>8224</v>
      </c>
    </row>
    <row r="1772" spans="23:24">
      <c r="W1772" s="73" t="s">
        <v>5476</v>
      </c>
      <c r="X1772" s="73" t="s">
        <v>8225</v>
      </c>
    </row>
    <row r="1773" spans="23:24">
      <c r="W1773" s="73" t="s">
        <v>5872</v>
      </c>
      <c r="X1773" s="73" t="s">
        <v>8226</v>
      </c>
    </row>
    <row r="1774" spans="23:24">
      <c r="W1774" s="73" t="s">
        <v>5474</v>
      </c>
      <c r="X1774" s="73" t="s">
        <v>8227</v>
      </c>
    </row>
    <row r="1775" spans="23:24">
      <c r="W1775" s="73" t="s">
        <v>7796</v>
      </c>
      <c r="X1775" s="73" t="s">
        <v>8228</v>
      </c>
    </row>
    <row r="1776" spans="23:24">
      <c r="W1776" s="73" t="s">
        <v>1405</v>
      </c>
      <c r="X1776" s="73" t="s">
        <v>3339</v>
      </c>
    </row>
    <row r="1777" spans="23:24">
      <c r="W1777" s="73" t="s">
        <v>1406</v>
      </c>
      <c r="X1777" s="73" t="s">
        <v>2800</v>
      </c>
    </row>
    <row r="1778" spans="23:24">
      <c r="W1778" s="73" t="s">
        <v>5873</v>
      </c>
      <c r="X1778" s="73" t="s">
        <v>6038</v>
      </c>
    </row>
    <row r="1779" spans="23:24">
      <c r="W1779" s="73" t="s">
        <v>4759</v>
      </c>
      <c r="X1779" s="73" t="s">
        <v>5224</v>
      </c>
    </row>
    <row r="1780" spans="23:24">
      <c r="W1780" s="73" t="s">
        <v>7797</v>
      </c>
      <c r="X1780" s="73" t="s">
        <v>8229</v>
      </c>
    </row>
    <row r="1781" spans="23:24">
      <c r="W1781" s="73" t="s">
        <v>6245</v>
      </c>
      <c r="X1781" s="73" t="s">
        <v>7171</v>
      </c>
    </row>
    <row r="1782" spans="23:24">
      <c r="W1782" s="73" t="s">
        <v>1408</v>
      </c>
      <c r="X1782" s="73" t="s">
        <v>4284</v>
      </c>
    </row>
    <row r="1783" spans="23:24">
      <c r="W1783" s="73" t="s">
        <v>590</v>
      </c>
      <c r="X1783" s="73" t="s">
        <v>3121</v>
      </c>
    </row>
    <row r="1784" spans="23:24">
      <c r="W1784" s="73" t="s">
        <v>591</v>
      </c>
      <c r="X1784" s="73" t="s">
        <v>2579</v>
      </c>
    </row>
    <row r="1785" spans="23:24">
      <c r="W1785" s="73" t="s">
        <v>5557</v>
      </c>
      <c r="X1785" s="73" t="s">
        <v>5656</v>
      </c>
    </row>
    <row r="1786" spans="23:24">
      <c r="W1786" s="73" t="s">
        <v>592</v>
      </c>
      <c r="X1786" s="73" t="s">
        <v>4064</v>
      </c>
    </row>
    <row r="1787" spans="23:24">
      <c r="W1787" s="73" t="s">
        <v>4760</v>
      </c>
      <c r="X1787" s="73" t="s">
        <v>5225</v>
      </c>
    </row>
    <row r="1788" spans="23:24">
      <c r="W1788" s="73" t="s">
        <v>1412</v>
      </c>
      <c r="X1788" s="73" t="s">
        <v>4285</v>
      </c>
    </row>
    <row r="1789" spans="23:24">
      <c r="W1789" s="73" t="s">
        <v>1413</v>
      </c>
      <c r="X1789" s="73" t="s">
        <v>3341</v>
      </c>
    </row>
    <row r="1790" spans="23:24">
      <c r="W1790" s="73" t="s">
        <v>1414</v>
      </c>
      <c r="X1790" s="73" t="s">
        <v>2802</v>
      </c>
    </row>
    <row r="1791" spans="23:24">
      <c r="W1791" s="73" t="s">
        <v>5874</v>
      </c>
      <c r="X1791" s="73" t="s">
        <v>6039</v>
      </c>
    </row>
    <row r="1792" spans="23:24">
      <c r="W1792" s="73" t="s">
        <v>4761</v>
      </c>
      <c r="X1792" s="73" t="s">
        <v>5226</v>
      </c>
    </row>
    <row r="1793" spans="23:24">
      <c r="W1793" s="73" t="s">
        <v>7798</v>
      </c>
      <c r="X1793" s="73" t="s">
        <v>8230</v>
      </c>
    </row>
    <row r="1794" spans="23:24">
      <c r="W1794" s="73" t="s">
        <v>6246</v>
      </c>
      <c r="X1794" s="73" t="s">
        <v>7172</v>
      </c>
    </row>
    <row r="1795" spans="23:24">
      <c r="W1795" s="73" t="s">
        <v>1416</v>
      </c>
      <c r="X1795" s="73" t="s">
        <v>4286</v>
      </c>
    </row>
    <row r="1796" spans="23:24">
      <c r="W1796" s="73" t="s">
        <v>593</v>
      </c>
      <c r="X1796" s="73" t="s">
        <v>3122</v>
      </c>
    </row>
    <row r="1797" spans="23:24">
      <c r="W1797" s="73" t="s">
        <v>594</v>
      </c>
      <c r="X1797" s="73" t="s">
        <v>2580</v>
      </c>
    </row>
    <row r="1798" spans="23:24">
      <c r="W1798" s="73" t="s">
        <v>5558</v>
      </c>
      <c r="X1798" s="73" t="s">
        <v>5657</v>
      </c>
    </row>
    <row r="1799" spans="23:24">
      <c r="W1799" s="73" t="s">
        <v>595</v>
      </c>
      <c r="X1799" s="73" t="s">
        <v>4065</v>
      </c>
    </row>
    <row r="1800" spans="23:24">
      <c r="W1800" s="73" t="s">
        <v>4762</v>
      </c>
      <c r="X1800" s="73" t="s">
        <v>5227</v>
      </c>
    </row>
    <row r="1801" spans="23:24">
      <c r="W1801" s="73" t="s">
        <v>1420</v>
      </c>
      <c r="X1801" s="73" t="s">
        <v>4287</v>
      </c>
    </row>
    <row r="1802" spans="23:24">
      <c r="W1802" s="73" t="s">
        <v>1421</v>
      </c>
      <c r="X1802" s="73" t="s">
        <v>3343</v>
      </c>
    </row>
    <row r="1803" spans="23:24">
      <c r="W1803" s="73" t="s">
        <v>1422</v>
      </c>
      <c r="X1803" s="73" t="s">
        <v>2804</v>
      </c>
    </row>
    <row r="1804" spans="23:24">
      <c r="W1804" s="73" t="s">
        <v>5875</v>
      </c>
      <c r="X1804" s="73" t="s">
        <v>6040</v>
      </c>
    </row>
    <row r="1805" spans="23:24">
      <c r="W1805" s="73" t="s">
        <v>4763</v>
      </c>
      <c r="X1805" s="73" t="s">
        <v>5228</v>
      </c>
    </row>
    <row r="1806" spans="23:24">
      <c r="W1806" s="73" t="s">
        <v>7799</v>
      </c>
      <c r="X1806" s="73" t="s">
        <v>8231</v>
      </c>
    </row>
    <row r="1807" spans="23:24">
      <c r="W1807" s="73" t="s">
        <v>6247</v>
      </c>
      <c r="X1807" s="73" t="s">
        <v>7173</v>
      </c>
    </row>
    <row r="1808" spans="23:24">
      <c r="W1808" s="73" t="s">
        <v>1424</v>
      </c>
      <c r="X1808" s="73" t="s">
        <v>4288</v>
      </c>
    </row>
    <row r="1809" spans="23:24">
      <c r="W1809" s="73" t="s">
        <v>596</v>
      </c>
      <c r="X1809" s="73" t="s">
        <v>3123</v>
      </c>
    </row>
    <row r="1810" spans="23:24">
      <c r="W1810" s="73" t="s">
        <v>597</v>
      </c>
      <c r="X1810" s="73" t="s">
        <v>2581</v>
      </c>
    </row>
    <row r="1811" spans="23:24">
      <c r="W1811" s="73" t="s">
        <v>5559</v>
      </c>
      <c r="X1811" s="73" t="s">
        <v>5658</v>
      </c>
    </row>
    <row r="1812" spans="23:24">
      <c r="W1812" s="73" t="s">
        <v>598</v>
      </c>
      <c r="X1812" s="73" t="s">
        <v>4066</v>
      </c>
    </row>
    <row r="1813" spans="23:24">
      <c r="W1813" s="73" t="s">
        <v>4764</v>
      </c>
      <c r="X1813" s="73" t="s">
        <v>5229</v>
      </c>
    </row>
    <row r="1814" spans="23:24">
      <c r="W1814" s="73" t="s">
        <v>1428</v>
      </c>
      <c r="X1814" s="73" t="s">
        <v>4289</v>
      </c>
    </row>
    <row r="1815" spans="23:24">
      <c r="W1815" s="73" t="s">
        <v>1429</v>
      </c>
      <c r="X1815" s="73" t="s">
        <v>3345</v>
      </c>
    </row>
    <row r="1816" spans="23:24">
      <c r="W1816" s="73" t="s">
        <v>1430</v>
      </c>
      <c r="X1816" s="73" t="s">
        <v>2806</v>
      </c>
    </row>
    <row r="1817" spans="23:24">
      <c r="W1817" s="73" t="s">
        <v>5876</v>
      </c>
      <c r="X1817" s="73" t="s">
        <v>6041</v>
      </c>
    </row>
    <row r="1818" spans="23:24">
      <c r="W1818" s="73" t="s">
        <v>4765</v>
      </c>
      <c r="X1818" s="73" t="s">
        <v>5230</v>
      </c>
    </row>
    <row r="1819" spans="23:24">
      <c r="W1819" s="73" t="s">
        <v>7800</v>
      </c>
      <c r="X1819" s="73" t="s">
        <v>8232</v>
      </c>
    </row>
    <row r="1820" spans="23:24">
      <c r="W1820" s="73" t="s">
        <v>6248</v>
      </c>
      <c r="X1820" s="73" t="s">
        <v>7174</v>
      </c>
    </row>
    <row r="1821" spans="23:24">
      <c r="W1821" s="73" t="s">
        <v>1432</v>
      </c>
      <c r="X1821" s="73" t="s">
        <v>4290</v>
      </c>
    </row>
    <row r="1822" spans="23:24">
      <c r="W1822" s="73" t="s">
        <v>599</v>
      </c>
      <c r="X1822" s="73" t="s">
        <v>3124</v>
      </c>
    </row>
    <row r="1823" spans="23:24">
      <c r="W1823" s="73" t="s">
        <v>600</v>
      </c>
      <c r="X1823" s="73" t="s">
        <v>2582</v>
      </c>
    </row>
    <row r="1824" spans="23:24">
      <c r="W1824" s="73" t="s">
        <v>5560</v>
      </c>
      <c r="X1824" s="73" t="s">
        <v>5659</v>
      </c>
    </row>
    <row r="1825" spans="23:24">
      <c r="W1825" s="73" t="s">
        <v>601</v>
      </c>
      <c r="X1825" s="73" t="s">
        <v>4067</v>
      </c>
    </row>
    <row r="1826" spans="23:24">
      <c r="W1826" s="73" t="s">
        <v>4766</v>
      </c>
      <c r="X1826" s="73" t="s">
        <v>5231</v>
      </c>
    </row>
    <row r="1827" spans="23:24">
      <c r="W1827" s="73" t="s">
        <v>1436</v>
      </c>
      <c r="X1827" s="73" t="s">
        <v>4291</v>
      </c>
    </row>
    <row r="1828" spans="23:24">
      <c r="W1828" s="73" t="s">
        <v>1437</v>
      </c>
      <c r="X1828" s="73" t="s">
        <v>3347</v>
      </c>
    </row>
    <row r="1829" spans="23:24">
      <c r="W1829" s="73" t="s">
        <v>1438</v>
      </c>
      <c r="X1829" s="73" t="s">
        <v>2808</v>
      </c>
    </row>
    <row r="1830" spans="23:24">
      <c r="W1830" s="73" t="s">
        <v>5877</v>
      </c>
      <c r="X1830" s="73" t="s">
        <v>6042</v>
      </c>
    </row>
    <row r="1831" spans="23:24">
      <c r="W1831" s="73" t="s">
        <v>4767</v>
      </c>
      <c r="X1831" s="73" t="s">
        <v>5232</v>
      </c>
    </row>
    <row r="1832" spans="23:24">
      <c r="W1832" s="73" t="s">
        <v>7801</v>
      </c>
      <c r="X1832" s="73" t="s">
        <v>8233</v>
      </c>
    </row>
    <row r="1833" spans="23:24">
      <c r="W1833" s="73" t="s">
        <v>6249</v>
      </c>
      <c r="X1833" s="73" t="s">
        <v>7175</v>
      </c>
    </row>
    <row r="1834" spans="23:24">
      <c r="W1834" s="73" t="s">
        <v>1440</v>
      </c>
      <c r="X1834" s="73" t="s">
        <v>4292</v>
      </c>
    </row>
    <row r="1835" spans="23:24">
      <c r="W1835" s="73" t="s">
        <v>602</v>
      </c>
      <c r="X1835" s="73" t="s">
        <v>3125</v>
      </c>
    </row>
    <row r="1836" spans="23:24">
      <c r="W1836" s="73" t="s">
        <v>603</v>
      </c>
      <c r="X1836" s="73" t="s">
        <v>2583</v>
      </c>
    </row>
    <row r="1837" spans="23:24">
      <c r="W1837" s="73" t="s">
        <v>5561</v>
      </c>
      <c r="X1837" s="73" t="s">
        <v>5660</v>
      </c>
    </row>
    <row r="1838" spans="23:24">
      <c r="W1838" s="73" t="s">
        <v>604</v>
      </c>
      <c r="X1838" s="73" t="s">
        <v>4068</v>
      </c>
    </row>
    <row r="1839" spans="23:24">
      <c r="W1839" s="73" t="s">
        <v>4768</v>
      </c>
      <c r="X1839" s="73" t="s">
        <v>5233</v>
      </c>
    </row>
    <row r="1840" spans="23:24">
      <c r="W1840" s="73" t="s">
        <v>1444</v>
      </c>
      <c r="X1840" s="73" t="s">
        <v>4293</v>
      </c>
    </row>
    <row r="1841" spans="23:24">
      <c r="W1841" s="73" t="s">
        <v>1445</v>
      </c>
      <c r="X1841" s="73" t="s">
        <v>3349</v>
      </c>
    </row>
    <row r="1842" spans="23:24">
      <c r="W1842" s="73" t="s">
        <v>1446</v>
      </c>
      <c r="X1842" s="73" t="s">
        <v>2810</v>
      </c>
    </row>
    <row r="1843" spans="23:24">
      <c r="W1843" s="73" t="s">
        <v>5878</v>
      </c>
      <c r="X1843" s="73" t="s">
        <v>6043</v>
      </c>
    </row>
    <row r="1844" spans="23:24">
      <c r="W1844" s="73" t="s">
        <v>4769</v>
      </c>
      <c r="X1844" s="73" t="s">
        <v>5234</v>
      </c>
    </row>
    <row r="1845" spans="23:24">
      <c r="W1845" s="73" t="s">
        <v>7802</v>
      </c>
      <c r="X1845" s="73" t="s">
        <v>8234</v>
      </c>
    </row>
    <row r="1846" spans="23:24">
      <c r="W1846" s="73" t="s">
        <v>6250</v>
      </c>
      <c r="X1846" s="73" t="s">
        <v>7176</v>
      </c>
    </row>
    <row r="1847" spans="23:24">
      <c r="W1847" s="73" t="s">
        <v>1448</v>
      </c>
      <c r="X1847" s="73" t="s">
        <v>4294</v>
      </c>
    </row>
    <row r="1848" spans="23:24">
      <c r="W1848" s="73" t="s">
        <v>605</v>
      </c>
      <c r="X1848" s="73" t="s">
        <v>3126</v>
      </c>
    </row>
    <row r="1849" spans="23:24">
      <c r="W1849" s="73" t="s">
        <v>606</v>
      </c>
      <c r="X1849" s="73" t="s">
        <v>2584</v>
      </c>
    </row>
    <row r="1850" spans="23:24">
      <c r="W1850" s="73" t="s">
        <v>5562</v>
      </c>
      <c r="X1850" s="73" t="s">
        <v>5661</v>
      </c>
    </row>
    <row r="1851" spans="23:24">
      <c r="W1851" s="73" t="s">
        <v>607</v>
      </c>
      <c r="X1851" s="73" t="s">
        <v>4069</v>
      </c>
    </row>
    <row r="1852" spans="23:24">
      <c r="W1852" s="73" t="s">
        <v>4770</v>
      </c>
      <c r="X1852" s="73" t="s">
        <v>5235</v>
      </c>
    </row>
    <row r="1853" spans="23:24">
      <c r="W1853" s="73" t="s">
        <v>1452</v>
      </c>
      <c r="X1853" s="73" t="s">
        <v>4295</v>
      </c>
    </row>
    <row r="1854" spans="23:24">
      <c r="W1854" s="73" t="s">
        <v>1453</v>
      </c>
      <c r="X1854" s="73" t="s">
        <v>3351</v>
      </c>
    </row>
    <row r="1855" spans="23:24">
      <c r="W1855" s="73" t="s">
        <v>1454</v>
      </c>
      <c r="X1855" s="73" t="s">
        <v>2812</v>
      </c>
    </row>
    <row r="1856" spans="23:24">
      <c r="W1856" s="73" t="s">
        <v>5879</v>
      </c>
      <c r="X1856" s="73" t="s">
        <v>6044</v>
      </c>
    </row>
    <row r="1857" spans="23:24">
      <c r="W1857" s="73" t="s">
        <v>4771</v>
      </c>
      <c r="X1857" s="73" t="s">
        <v>5236</v>
      </c>
    </row>
    <row r="1858" spans="23:24">
      <c r="W1858" s="73" t="s">
        <v>7803</v>
      </c>
      <c r="X1858" s="73" t="s">
        <v>8235</v>
      </c>
    </row>
    <row r="1859" spans="23:24">
      <c r="W1859" s="73" t="s">
        <v>6251</v>
      </c>
      <c r="X1859" s="73" t="s">
        <v>7177</v>
      </c>
    </row>
    <row r="1860" spans="23:24">
      <c r="W1860" s="73" t="s">
        <v>1456</v>
      </c>
      <c r="X1860" s="73" t="s">
        <v>4296</v>
      </c>
    </row>
    <row r="1861" spans="23:24">
      <c r="W1861" s="73" t="s">
        <v>608</v>
      </c>
      <c r="X1861" s="73" t="s">
        <v>3127</v>
      </c>
    </row>
    <row r="1862" spans="23:24">
      <c r="W1862" s="73" t="s">
        <v>609</v>
      </c>
      <c r="X1862" s="73" t="s">
        <v>2585</v>
      </c>
    </row>
    <row r="1863" spans="23:24">
      <c r="W1863" s="73" t="s">
        <v>5563</v>
      </c>
      <c r="X1863" s="73" t="s">
        <v>5662</v>
      </c>
    </row>
    <row r="1864" spans="23:24">
      <c r="W1864" s="73" t="s">
        <v>610</v>
      </c>
      <c r="X1864" s="73" t="s">
        <v>4070</v>
      </c>
    </row>
    <row r="1865" spans="23:24">
      <c r="W1865" s="73" t="s">
        <v>1461</v>
      </c>
      <c r="X1865" s="73" t="s">
        <v>7178</v>
      </c>
    </row>
    <row r="1866" spans="23:24">
      <c r="W1866" s="73" t="s">
        <v>1462</v>
      </c>
      <c r="X1866" s="73" t="s">
        <v>7179</v>
      </c>
    </row>
    <row r="1867" spans="23:24">
      <c r="W1867" s="73" t="s">
        <v>5880</v>
      </c>
      <c r="X1867" s="73" t="s">
        <v>7180</v>
      </c>
    </row>
    <row r="1868" spans="23:24">
      <c r="W1868" s="73" t="s">
        <v>4773</v>
      </c>
      <c r="X1868" s="73" t="s">
        <v>7181</v>
      </c>
    </row>
    <row r="1869" spans="23:24">
      <c r="W1869" s="73" t="s">
        <v>7804</v>
      </c>
      <c r="X1869" s="73" t="s">
        <v>8236</v>
      </c>
    </row>
    <row r="1870" spans="23:24">
      <c r="W1870" s="73" t="s">
        <v>1464</v>
      </c>
      <c r="X1870" s="73" t="s">
        <v>7182</v>
      </c>
    </row>
    <row r="1871" spans="23:24">
      <c r="W1871" s="73" t="s">
        <v>4774</v>
      </c>
      <c r="X1871" s="73" t="s">
        <v>7183</v>
      </c>
    </row>
    <row r="1872" spans="23:24">
      <c r="W1872" s="73" t="s">
        <v>1468</v>
      </c>
      <c r="X1872" s="73" t="s">
        <v>7184</v>
      </c>
    </row>
    <row r="1873" spans="23:24">
      <c r="W1873" s="73" t="s">
        <v>4772</v>
      </c>
      <c r="X1873" s="73" t="s">
        <v>5239</v>
      </c>
    </row>
    <row r="1874" spans="23:24">
      <c r="W1874" s="73" t="s">
        <v>1460</v>
      </c>
      <c r="X1874" s="73" t="s">
        <v>4297</v>
      </c>
    </row>
    <row r="1875" spans="23:24">
      <c r="W1875" s="73" t="s">
        <v>1469</v>
      </c>
      <c r="X1875" s="73" t="s">
        <v>3355</v>
      </c>
    </row>
    <row r="1876" spans="23:24">
      <c r="W1876" s="73" t="s">
        <v>1470</v>
      </c>
      <c r="X1876" s="73" t="s">
        <v>2816</v>
      </c>
    </row>
    <row r="1877" spans="23:24">
      <c r="W1877" s="73" t="s">
        <v>5881</v>
      </c>
      <c r="X1877" s="73" t="s">
        <v>6045</v>
      </c>
    </row>
    <row r="1878" spans="23:24">
      <c r="W1878" s="73" t="s">
        <v>4775</v>
      </c>
      <c r="X1878" s="73" t="s">
        <v>5240</v>
      </c>
    </row>
    <row r="1879" spans="23:24">
      <c r="W1879" s="73" t="s">
        <v>7805</v>
      </c>
      <c r="X1879" s="73" t="s">
        <v>8237</v>
      </c>
    </row>
    <row r="1880" spans="23:24">
      <c r="W1880" s="73" t="s">
        <v>6252</v>
      </c>
      <c r="X1880" s="73" t="s">
        <v>7185</v>
      </c>
    </row>
    <row r="1881" spans="23:24">
      <c r="W1881" s="73" t="s">
        <v>1472</v>
      </c>
      <c r="X1881" s="73" t="s">
        <v>4300</v>
      </c>
    </row>
    <row r="1882" spans="23:24">
      <c r="W1882" s="73" t="s">
        <v>611</v>
      </c>
      <c r="X1882" s="73" t="s">
        <v>3128</v>
      </c>
    </row>
    <row r="1883" spans="23:24">
      <c r="W1883" s="73" t="s">
        <v>612</v>
      </c>
      <c r="X1883" s="73" t="s">
        <v>2586</v>
      </c>
    </row>
    <row r="1884" spans="23:24">
      <c r="W1884" s="73" t="s">
        <v>5564</v>
      </c>
      <c r="X1884" s="73" t="s">
        <v>5663</v>
      </c>
    </row>
    <row r="1885" spans="23:24">
      <c r="W1885" s="73" t="s">
        <v>613</v>
      </c>
      <c r="X1885" s="73" t="s">
        <v>4071</v>
      </c>
    </row>
    <row r="1886" spans="23:24">
      <c r="W1886" s="73" t="s">
        <v>1477</v>
      </c>
      <c r="X1886" s="73" t="s">
        <v>7186</v>
      </c>
    </row>
    <row r="1887" spans="23:24">
      <c r="W1887" s="73" t="s">
        <v>1478</v>
      </c>
      <c r="X1887" s="73" t="s">
        <v>7187</v>
      </c>
    </row>
    <row r="1888" spans="23:24">
      <c r="W1888" s="73" t="s">
        <v>5882</v>
      </c>
      <c r="X1888" s="73" t="s">
        <v>7188</v>
      </c>
    </row>
    <row r="1889" spans="23:24">
      <c r="W1889" s="73" t="s">
        <v>4777</v>
      </c>
      <c r="X1889" s="73" t="s">
        <v>7189</v>
      </c>
    </row>
    <row r="1890" spans="23:24">
      <c r="W1890" s="73" t="s">
        <v>7806</v>
      </c>
      <c r="X1890" s="73" t="s">
        <v>8238</v>
      </c>
    </row>
    <row r="1891" spans="23:24">
      <c r="W1891" s="73" t="s">
        <v>1480</v>
      </c>
      <c r="X1891" s="73" t="s">
        <v>7190</v>
      </c>
    </row>
    <row r="1892" spans="23:24">
      <c r="W1892" s="73" t="s">
        <v>4778</v>
      </c>
      <c r="X1892" s="73" t="s">
        <v>7191</v>
      </c>
    </row>
    <row r="1893" spans="23:24">
      <c r="W1893" s="73" t="s">
        <v>1484</v>
      </c>
      <c r="X1893" s="73" t="s">
        <v>7192</v>
      </c>
    </row>
    <row r="1894" spans="23:24">
      <c r="W1894" s="73" t="s">
        <v>4776</v>
      </c>
      <c r="X1894" s="73" t="s">
        <v>5243</v>
      </c>
    </row>
    <row r="1895" spans="23:24">
      <c r="W1895" s="73" t="s">
        <v>1476</v>
      </c>
      <c r="X1895" s="73" t="s">
        <v>4301</v>
      </c>
    </row>
    <row r="1896" spans="23:24">
      <c r="W1896" s="73" t="s">
        <v>1485</v>
      </c>
      <c r="X1896" s="73" t="s">
        <v>3359</v>
      </c>
    </row>
    <row r="1897" spans="23:24">
      <c r="W1897" s="73" t="s">
        <v>1486</v>
      </c>
      <c r="X1897" s="73" t="s">
        <v>2820</v>
      </c>
    </row>
    <row r="1898" spans="23:24">
      <c r="W1898" s="73" t="s">
        <v>5883</v>
      </c>
      <c r="X1898" s="73" t="s">
        <v>6046</v>
      </c>
    </row>
    <row r="1899" spans="23:24">
      <c r="W1899" s="73" t="s">
        <v>4779</v>
      </c>
      <c r="X1899" s="73" t="s">
        <v>5244</v>
      </c>
    </row>
    <row r="1900" spans="23:24">
      <c r="W1900" s="73" t="s">
        <v>7807</v>
      </c>
      <c r="X1900" s="73" t="s">
        <v>8239</v>
      </c>
    </row>
    <row r="1901" spans="23:24">
      <c r="W1901" s="73" t="s">
        <v>6253</v>
      </c>
      <c r="X1901" s="73" t="s">
        <v>7193</v>
      </c>
    </row>
    <row r="1902" spans="23:24">
      <c r="W1902" s="73" t="s">
        <v>1488</v>
      </c>
      <c r="X1902" s="73" t="s">
        <v>4304</v>
      </c>
    </row>
    <row r="1903" spans="23:24">
      <c r="W1903" s="73" t="s">
        <v>614</v>
      </c>
      <c r="X1903" s="73" t="s">
        <v>3129</v>
      </c>
    </row>
    <row r="1904" spans="23:24">
      <c r="W1904" s="73" t="s">
        <v>615</v>
      </c>
      <c r="X1904" s="73" t="s">
        <v>2587</v>
      </c>
    </row>
    <row r="1905" spans="23:24">
      <c r="W1905" s="73" t="s">
        <v>5565</v>
      </c>
      <c r="X1905" s="73" t="s">
        <v>5664</v>
      </c>
    </row>
    <row r="1906" spans="23:24">
      <c r="W1906" s="73" t="s">
        <v>616</v>
      </c>
      <c r="X1906" s="73" t="s">
        <v>4072</v>
      </c>
    </row>
    <row r="1907" spans="23:24">
      <c r="W1907" s="73" t="s">
        <v>1493</v>
      </c>
      <c r="X1907" s="73" t="s">
        <v>7194</v>
      </c>
    </row>
    <row r="1908" spans="23:24">
      <c r="W1908" s="73" t="s">
        <v>1494</v>
      </c>
      <c r="X1908" s="73" t="s">
        <v>7195</v>
      </c>
    </row>
    <row r="1909" spans="23:24">
      <c r="W1909" s="73" t="s">
        <v>5884</v>
      </c>
      <c r="X1909" s="73" t="s">
        <v>7196</v>
      </c>
    </row>
    <row r="1910" spans="23:24">
      <c r="W1910" s="73" t="s">
        <v>4781</v>
      </c>
      <c r="X1910" s="73" t="s">
        <v>7197</v>
      </c>
    </row>
    <row r="1911" spans="23:24">
      <c r="W1911" s="73" t="s">
        <v>7808</v>
      </c>
      <c r="X1911" s="73" t="s">
        <v>8240</v>
      </c>
    </row>
    <row r="1912" spans="23:24">
      <c r="W1912" s="73" t="s">
        <v>1496</v>
      </c>
      <c r="X1912" s="73" t="s">
        <v>7198</v>
      </c>
    </row>
    <row r="1913" spans="23:24">
      <c r="W1913" s="73" t="s">
        <v>4782</v>
      </c>
      <c r="X1913" s="73" t="s">
        <v>7199</v>
      </c>
    </row>
    <row r="1914" spans="23:24">
      <c r="W1914" s="73" t="s">
        <v>1500</v>
      </c>
      <c r="X1914" s="73" t="s">
        <v>7200</v>
      </c>
    </row>
    <row r="1915" spans="23:24">
      <c r="W1915" s="73" t="s">
        <v>4780</v>
      </c>
      <c r="X1915" s="73" t="s">
        <v>5247</v>
      </c>
    </row>
    <row r="1916" spans="23:24">
      <c r="W1916" s="73" t="s">
        <v>1492</v>
      </c>
      <c r="X1916" s="73" t="s">
        <v>4305</v>
      </c>
    </row>
    <row r="1917" spans="23:24">
      <c r="W1917" s="73" t="s">
        <v>1501</v>
      </c>
      <c r="X1917" s="73" t="s">
        <v>3363</v>
      </c>
    </row>
    <row r="1918" spans="23:24">
      <c r="W1918" s="73" t="s">
        <v>1502</v>
      </c>
      <c r="X1918" s="73" t="s">
        <v>2824</v>
      </c>
    </row>
    <row r="1919" spans="23:24">
      <c r="W1919" s="73" t="s">
        <v>5885</v>
      </c>
      <c r="X1919" s="73" t="s">
        <v>6047</v>
      </c>
    </row>
    <row r="1920" spans="23:24">
      <c r="W1920" s="73" t="s">
        <v>4783</v>
      </c>
      <c r="X1920" s="73" t="s">
        <v>5248</v>
      </c>
    </row>
    <row r="1921" spans="23:24">
      <c r="W1921" s="73" t="s">
        <v>7809</v>
      </c>
      <c r="X1921" s="73" t="s">
        <v>8241</v>
      </c>
    </row>
    <row r="1922" spans="23:24">
      <c r="W1922" s="73" t="s">
        <v>6254</v>
      </c>
      <c r="X1922" s="73" t="s">
        <v>7201</v>
      </c>
    </row>
    <row r="1923" spans="23:24">
      <c r="W1923" s="73" t="s">
        <v>1504</v>
      </c>
      <c r="X1923" s="73" t="s">
        <v>4308</v>
      </c>
    </row>
    <row r="1924" spans="23:24">
      <c r="W1924" s="73" t="s">
        <v>617</v>
      </c>
      <c r="X1924" s="73" t="s">
        <v>3130</v>
      </c>
    </row>
    <row r="1925" spans="23:24">
      <c r="W1925" s="73" t="s">
        <v>618</v>
      </c>
      <c r="X1925" s="73" t="s">
        <v>2588</v>
      </c>
    </row>
    <row r="1926" spans="23:24">
      <c r="W1926" s="73" t="s">
        <v>5566</v>
      </c>
      <c r="X1926" s="73" t="s">
        <v>5665</v>
      </c>
    </row>
    <row r="1927" spans="23:24">
      <c r="W1927" s="73" t="s">
        <v>619</v>
      </c>
      <c r="X1927" s="73" t="s">
        <v>4073</v>
      </c>
    </row>
    <row r="1928" spans="23:24">
      <c r="W1928" s="73" t="s">
        <v>1509</v>
      </c>
      <c r="X1928" s="73" t="s">
        <v>7202</v>
      </c>
    </row>
    <row r="1929" spans="23:24">
      <c r="W1929" s="73" t="s">
        <v>1510</v>
      </c>
      <c r="X1929" s="73" t="s">
        <v>7203</v>
      </c>
    </row>
    <row r="1930" spans="23:24">
      <c r="W1930" s="73" t="s">
        <v>5886</v>
      </c>
      <c r="X1930" s="73" t="s">
        <v>7204</v>
      </c>
    </row>
    <row r="1931" spans="23:24">
      <c r="W1931" s="73" t="s">
        <v>4785</v>
      </c>
      <c r="X1931" s="73" t="s">
        <v>7205</v>
      </c>
    </row>
    <row r="1932" spans="23:24">
      <c r="W1932" s="73" t="s">
        <v>7810</v>
      </c>
      <c r="X1932" s="73" t="s">
        <v>8242</v>
      </c>
    </row>
    <row r="1933" spans="23:24">
      <c r="W1933" s="73" t="s">
        <v>1512</v>
      </c>
      <c r="X1933" s="73" t="s">
        <v>7206</v>
      </c>
    </row>
    <row r="1934" spans="23:24">
      <c r="W1934" s="73" t="s">
        <v>4786</v>
      </c>
      <c r="X1934" s="73" t="s">
        <v>7207</v>
      </c>
    </row>
    <row r="1935" spans="23:24">
      <c r="W1935" s="73" t="s">
        <v>1516</v>
      </c>
      <c r="X1935" s="73" t="s">
        <v>7208</v>
      </c>
    </row>
    <row r="1936" spans="23:24">
      <c r="W1936" s="73" t="s">
        <v>4784</v>
      </c>
      <c r="X1936" s="73" t="s">
        <v>5251</v>
      </c>
    </row>
    <row r="1937" spans="23:24">
      <c r="W1937" s="73" t="s">
        <v>1508</v>
      </c>
      <c r="X1937" s="73" t="s">
        <v>4309</v>
      </c>
    </row>
    <row r="1938" spans="23:24">
      <c r="W1938" s="73" t="s">
        <v>1517</v>
      </c>
      <c r="X1938" s="73" t="s">
        <v>3367</v>
      </c>
    </row>
    <row r="1939" spans="23:24">
      <c r="W1939" s="73" t="s">
        <v>1518</v>
      </c>
      <c r="X1939" s="73" t="s">
        <v>2828</v>
      </c>
    </row>
    <row r="1940" spans="23:24">
      <c r="W1940" s="73" t="s">
        <v>5887</v>
      </c>
      <c r="X1940" s="73" t="s">
        <v>6048</v>
      </c>
    </row>
    <row r="1941" spans="23:24">
      <c r="W1941" s="73" t="s">
        <v>4787</v>
      </c>
      <c r="X1941" s="73" t="s">
        <v>5252</v>
      </c>
    </row>
    <row r="1942" spans="23:24">
      <c r="W1942" s="73" t="s">
        <v>7811</v>
      </c>
      <c r="X1942" s="73" t="s">
        <v>8243</v>
      </c>
    </row>
    <row r="1943" spans="23:24">
      <c r="W1943" s="73" t="s">
        <v>6255</v>
      </c>
      <c r="X1943" s="73" t="s">
        <v>7209</v>
      </c>
    </row>
    <row r="1944" spans="23:24">
      <c r="W1944" s="73" t="s">
        <v>1520</v>
      </c>
      <c r="X1944" s="73" t="s">
        <v>4312</v>
      </c>
    </row>
    <row r="1945" spans="23:24">
      <c r="W1945" s="73" t="s">
        <v>620</v>
      </c>
      <c r="X1945" s="73" t="s">
        <v>3131</v>
      </c>
    </row>
    <row r="1946" spans="23:24">
      <c r="W1946" s="73" t="s">
        <v>621</v>
      </c>
      <c r="X1946" s="73" t="s">
        <v>2589</v>
      </c>
    </row>
    <row r="1947" spans="23:24">
      <c r="W1947" s="73" t="s">
        <v>5567</v>
      </c>
      <c r="X1947" s="73" t="s">
        <v>5666</v>
      </c>
    </row>
    <row r="1948" spans="23:24">
      <c r="W1948" s="73" t="s">
        <v>622</v>
      </c>
      <c r="X1948" s="73" t="s">
        <v>4074</v>
      </c>
    </row>
    <row r="1949" spans="23:24">
      <c r="W1949" s="73" t="s">
        <v>1525</v>
      </c>
      <c r="X1949" s="73" t="s">
        <v>7210</v>
      </c>
    </row>
    <row r="1950" spans="23:24">
      <c r="W1950" s="73" t="s">
        <v>1526</v>
      </c>
      <c r="X1950" s="73" t="s">
        <v>7211</v>
      </c>
    </row>
    <row r="1951" spans="23:24">
      <c r="W1951" s="73" t="s">
        <v>5888</v>
      </c>
      <c r="X1951" s="73" t="s">
        <v>7212</v>
      </c>
    </row>
    <row r="1952" spans="23:24">
      <c r="W1952" s="73" t="s">
        <v>4789</v>
      </c>
      <c r="X1952" s="73" t="s">
        <v>7213</v>
      </c>
    </row>
    <row r="1953" spans="23:24">
      <c r="W1953" s="73" t="s">
        <v>7812</v>
      </c>
      <c r="X1953" s="73" t="s">
        <v>8244</v>
      </c>
    </row>
    <row r="1954" spans="23:24">
      <c r="W1954" s="73" t="s">
        <v>1528</v>
      </c>
      <c r="X1954" s="73" t="s">
        <v>7214</v>
      </c>
    </row>
    <row r="1955" spans="23:24">
      <c r="W1955" s="73" t="s">
        <v>4790</v>
      </c>
      <c r="X1955" s="73" t="s">
        <v>7215</v>
      </c>
    </row>
    <row r="1956" spans="23:24">
      <c r="W1956" s="73" t="s">
        <v>1532</v>
      </c>
      <c r="X1956" s="73" t="s">
        <v>7216</v>
      </c>
    </row>
    <row r="1957" spans="23:24">
      <c r="W1957" s="73" t="s">
        <v>4788</v>
      </c>
      <c r="X1957" s="73" t="s">
        <v>5255</v>
      </c>
    </row>
    <row r="1958" spans="23:24">
      <c r="W1958" s="73" t="s">
        <v>1524</v>
      </c>
      <c r="X1958" s="73" t="s">
        <v>4313</v>
      </c>
    </row>
    <row r="1959" spans="23:24">
      <c r="W1959" s="73" t="s">
        <v>1533</v>
      </c>
      <c r="X1959" s="73" t="s">
        <v>3371</v>
      </c>
    </row>
    <row r="1960" spans="23:24">
      <c r="W1960" s="73" t="s">
        <v>1534</v>
      </c>
      <c r="X1960" s="73" t="s">
        <v>2832</v>
      </c>
    </row>
    <row r="1961" spans="23:24">
      <c r="W1961" s="73" t="s">
        <v>5889</v>
      </c>
      <c r="X1961" s="73" t="s">
        <v>6049</v>
      </c>
    </row>
    <row r="1962" spans="23:24">
      <c r="W1962" s="73" t="s">
        <v>4791</v>
      </c>
      <c r="X1962" s="73" t="s">
        <v>5256</v>
      </c>
    </row>
    <row r="1963" spans="23:24">
      <c r="W1963" s="73" t="s">
        <v>7813</v>
      </c>
      <c r="X1963" s="73" t="s">
        <v>8245</v>
      </c>
    </row>
    <row r="1964" spans="23:24">
      <c r="W1964" s="73" t="s">
        <v>6256</v>
      </c>
      <c r="X1964" s="73" t="s">
        <v>7217</v>
      </c>
    </row>
    <row r="1965" spans="23:24">
      <c r="W1965" s="73" t="s">
        <v>1536</v>
      </c>
      <c r="X1965" s="73" t="s">
        <v>4316</v>
      </c>
    </row>
    <row r="1966" spans="23:24">
      <c r="W1966" s="73" t="s">
        <v>623</v>
      </c>
      <c r="X1966" s="73" t="s">
        <v>3132</v>
      </c>
    </row>
    <row r="1967" spans="23:24">
      <c r="W1967" s="73" t="s">
        <v>624</v>
      </c>
      <c r="X1967" s="73" t="s">
        <v>2590</v>
      </c>
    </row>
    <row r="1968" spans="23:24">
      <c r="W1968" s="73" t="s">
        <v>5568</v>
      </c>
      <c r="X1968" s="73" t="s">
        <v>5667</v>
      </c>
    </row>
    <row r="1969" spans="23:24">
      <c r="W1969" s="73" t="s">
        <v>625</v>
      </c>
      <c r="X1969" s="73" t="s">
        <v>4075</v>
      </c>
    </row>
    <row r="1970" spans="23:24">
      <c r="W1970" s="73" t="s">
        <v>1541</v>
      </c>
      <c r="X1970" s="73" t="s">
        <v>7218</v>
      </c>
    </row>
    <row r="1971" spans="23:24">
      <c r="W1971" s="73" t="s">
        <v>1542</v>
      </c>
      <c r="X1971" s="73" t="s">
        <v>7219</v>
      </c>
    </row>
    <row r="1972" spans="23:24">
      <c r="W1972" s="73" t="s">
        <v>5890</v>
      </c>
      <c r="X1972" s="73" t="s">
        <v>7220</v>
      </c>
    </row>
    <row r="1973" spans="23:24">
      <c r="W1973" s="73" t="s">
        <v>4793</v>
      </c>
      <c r="X1973" s="73" t="s">
        <v>7221</v>
      </c>
    </row>
    <row r="1974" spans="23:24">
      <c r="W1974" s="73" t="s">
        <v>7814</v>
      </c>
      <c r="X1974" s="73" t="s">
        <v>8246</v>
      </c>
    </row>
    <row r="1975" spans="23:24">
      <c r="W1975" s="73" t="s">
        <v>1544</v>
      </c>
      <c r="X1975" s="73" t="s">
        <v>7222</v>
      </c>
    </row>
    <row r="1976" spans="23:24">
      <c r="W1976" s="73" t="s">
        <v>4794</v>
      </c>
      <c r="X1976" s="73" t="s">
        <v>7223</v>
      </c>
    </row>
    <row r="1977" spans="23:24">
      <c r="W1977" s="73" t="s">
        <v>1548</v>
      </c>
      <c r="X1977" s="73" t="s">
        <v>7224</v>
      </c>
    </row>
    <row r="1978" spans="23:24">
      <c r="W1978" s="73" t="s">
        <v>4792</v>
      </c>
      <c r="X1978" s="73" t="s">
        <v>5259</v>
      </c>
    </row>
    <row r="1979" spans="23:24">
      <c r="W1979" s="73" t="s">
        <v>1540</v>
      </c>
      <c r="X1979" s="73" t="s">
        <v>4317</v>
      </c>
    </row>
    <row r="1980" spans="23:24">
      <c r="W1980" s="73" t="s">
        <v>1549</v>
      </c>
      <c r="X1980" s="73" t="s">
        <v>3375</v>
      </c>
    </row>
    <row r="1981" spans="23:24">
      <c r="W1981" s="73" t="s">
        <v>1550</v>
      </c>
      <c r="X1981" s="73" t="s">
        <v>2836</v>
      </c>
    </row>
    <row r="1982" spans="23:24">
      <c r="W1982" s="73" t="s">
        <v>5891</v>
      </c>
      <c r="X1982" s="73" t="s">
        <v>6050</v>
      </c>
    </row>
    <row r="1983" spans="23:24">
      <c r="W1983" s="73" t="s">
        <v>4795</v>
      </c>
      <c r="X1983" s="73" t="s">
        <v>5260</v>
      </c>
    </row>
    <row r="1984" spans="23:24">
      <c r="W1984" s="73" t="s">
        <v>7815</v>
      </c>
      <c r="X1984" s="73" t="s">
        <v>8247</v>
      </c>
    </row>
    <row r="1985" spans="23:24">
      <c r="W1985" s="73" t="s">
        <v>6257</v>
      </c>
      <c r="X1985" s="73" t="s">
        <v>7225</v>
      </c>
    </row>
    <row r="1986" spans="23:24">
      <c r="W1986" s="73" t="s">
        <v>1552</v>
      </c>
      <c r="X1986" s="73" t="s">
        <v>4320</v>
      </c>
    </row>
    <row r="1987" spans="23:24">
      <c r="W1987" s="73" t="s">
        <v>626</v>
      </c>
      <c r="X1987" s="73" t="s">
        <v>3133</v>
      </c>
    </row>
    <row r="1988" spans="23:24">
      <c r="W1988" s="73" t="s">
        <v>627</v>
      </c>
      <c r="X1988" s="73" t="s">
        <v>2591</v>
      </c>
    </row>
    <row r="1989" spans="23:24">
      <c r="W1989" s="73" t="s">
        <v>5569</v>
      </c>
      <c r="X1989" s="73" t="s">
        <v>5668</v>
      </c>
    </row>
    <row r="1990" spans="23:24">
      <c r="W1990" s="73" t="s">
        <v>628</v>
      </c>
      <c r="X1990" s="73" t="s">
        <v>4076</v>
      </c>
    </row>
    <row r="1991" spans="23:24">
      <c r="W1991" s="73" t="s">
        <v>4796</v>
      </c>
      <c r="X1991" s="73" t="s">
        <v>5261</v>
      </c>
    </row>
    <row r="1992" spans="23:24">
      <c r="W1992" s="73" t="s">
        <v>1556</v>
      </c>
      <c r="X1992" s="73" t="s">
        <v>4321</v>
      </c>
    </row>
    <row r="1993" spans="23:24">
      <c r="W1993" s="73" t="s">
        <v>1557</v>
      </c>
      <c r="X1993" s="73" t="s">
        <v>3377</v>
      </c>
    </row>
    <row r="1994" spans="23:24">
      <c r="W1994" s="73" t="s">
        <v>1558</v>
      </c>
      <c r="X1994" s="73" t="s">
        <v>2838</v>
      </c>
    </row>
    <row r="1995" spans="23:24">
      <c r="W1995" s="73" t="s">
        <v>5892</v>
      </c>
      <c r="X1995" s="73" t="s">
        <v>6051</v>
      </c>
    </row>
    <row r="1996" spans="23:24">
      <c r="W1996" s="73" t="s">
        <v>4797</v>
      </c>
      <c r="X1996" s="73" t="s">
        <v>5262</v>
      </c>
    </row>
    <row r="1997" spans="23:24">
      <c r="W1997" s="73" t="s">
        <v>7816</v>
      </c>
      <c r="X1997" s="73" t="s">
        <v>8248</v>
      </c>
    </row>
    <row r="1998" spans="23:24">
      <c r="W1998" s="73" t="s">
        <v>6258</v>
      </c>
      <c r="X1998" s="73" t="s">
        <v>7226</v>
      </c>
    </row>
    <row r="1999" spans="23:24">
      <c r="W1999" s="73" t="s">
        <v>1560</v>
      </c>
      <c r="X1999" s="73" t="s">
        <v>4322</v>
      </c>
    </row>
    <row r="2000" spans="23:24">
      <c r="W2000" s="73" t="s">
        <v>629</v>
      </c>
      <c r="X2000" s="73" t="s">
        <v>3134</v>
      </c>
    </row>
    <row r="2001" spans="23:24">
      <c r="W2001" s="73" t="s">
        <v>630</v>
      </c>
      <c r="X2001" s="73" t="s">
        <v>2592</v>
      </c>
    </row>
    <row r="2002" spans="23:24">
      <c r="W2002" s="73" t="s">
        <v>5570</v>
      </c>
      <c r="X2002" s="73" t="s">
        <v>5669</v>
      </c>
    </row>
    <row r="2003" spans="23:24">
      <c r="W2003" s="73" t="s">
        <v>631</v>
      </c>
      <c r="X2003" s="73" t="s">
        <v>4077</v>
      </c>
    </row>
    <row r="2004" spans="23:24">
      <c r="W2004" s="73" t="s">
        <v>4798</v>
      </c>
      <c r="X2004" s="73" t="s">
        <v>5263</v>
      </c>
    </row>
    <row r="2005" spans="23:24">
      <c r="W2005" s="73" t="s">
        <v>1564</v>
      </c>
      <c r="X2005" s="73" t="s">
        <v>4323</v>
      </c>
    </row>
    <row r="2006" spans="23:24">
      <c r="W2006" s="73" t="s">
        <v>1565</v>
      </c>
      <c r="X2006" s="73" t="s">
        <v>3379</v>
      </c>
    </row>
    <row r="2007" spans="23:24">
      <c r="W2007" s="73" t="s">
        <v>1566</v>
      </c>
      <c r="X2007" s="73" t="s">
        <v>2840</v>
      </c>
    </row>
    <row r="2008" spans="23:24">
      <c r="W2008" s="73" t="s">
        <v>5893</v>
      </c>
      <c r="X2008" s="73" t="s">
        <v>6052</v>
      </c>
    </row>
    <row r="2009" spans="23:24">
      <c r="W2009" s="73" t="s">
        <v>4799</v>
      </c>
      <c r="X2009" s="73" t="s">
        <v>5264</v>
      </c>
    </row>
    <row r="2010" spans="23:24">
      <c r="W2010" s="73" t="s">
        <v>7817</v>
      </c>
      <c r="X2010" s="73" t="s">
        <v>8249</v>
      </c>
    </row>
    <row r="2011" spans="23:24">
      <c r="W2011" s="73" t="s">
        <v>6259</v>
      </c>
      <c r="X2011" s="73" t="s">
        <v>7227</v>
      </c>
    </row>
    <row r="2012" spans="23:24">
      <c r="W2012" s="73" t="s">
        <v>1568</v>
      </c>
      <c r="X2012" s="73" t="s">
        <v>4324</v>
      </c>
    </row>
    <row r="2013" spans="23:24">
      <c r="W2013" s="73" t="s">
        <v>632</v>
      </c>
      <c r="X2013" s="73" t="s">
        <v>3135</v>
      </c>
    </row>
    <row r="2014" spans="23:24">
      <c r="W2014" s="73" t="s">
        <v>633</v>
      </c>
      <c r="X2014" s="73" t="s">
        <v>2593</v>
      </c>
    </row>
    <row r="2015" spans="23:24">
      <c r="W2015" s="73" t="s">
        <v>5571</v>
      </c>
      <c r="X2015" s="73" t="s">
        <v>5670</v>
      </c>
    </row>
    <row r="2016" spans="23:24">
      <c r="W2016" s="73" t="s">
        <v>634</v>
      </c>
      <c r="X2016" s="73" t="s">
        <v>4078</v>
      </c>
    </row>
    <row r="2017" spans="23:24">
      <c r="W2017" s="73" t="s">
        <v>4800</v>
      </c>
      <c r="X2017" s="73" t="s">
        <v>5265</v>
      </c>
    </row>
    <row r="2018" spans="23:24">
      <c r="W2018" s="73" t="s">
        <v>1572</v>
      </c>
      <c r="X2018" s="73" t="s">
        <v>4325</v>
      </c>
    </row>
    <row r="2019" spans="23:24">
      <c r="W2019" s="73" t="s">
        <v>1573</v>
      </c>
      <c r="X2019" s="73" t="s">
        <v>3381</v>
      </c>
    </row>
    <row r="2020" spans="23:24">
      <c r="W2020" s="73" t="s">
        <v>1574</v>
      </c>
      <c r="X2020" s="73" t="s">
        <v>2842</v>
      </c>
    </row>
    <row r="2021" spans="23:24">
      <c r="W2021" s="73" t="s">
        <v>5894</v>
      </c>
      <c r="X2021" s="73" t="s">
        <v>6053</v>
      </c>
    </row>
    <row r="2022" spans="23:24">
      <c r="W2022" s="73" t="s">
        <v>4801</v>
      </c>
      <c r="X2022" s="73" t="s">
        <v>5266</v>
      </c>
    </row>
    <row r="2023" spans="23:24">
      <c r="W2023" s="73" t="s">
        <v>7818</v>
      </c>
      <c r="X2023" s="73" t="s">
        <v>8250</v>
      </c>
    </row>
    <row r="2024" spans="23:24">
      <c r="W2024" s="73" t="s">
        <v>6260</v>
      </c>
      <c r="X2024" s="73" t="s">
        <v>7228</v>
      </c>
    </row>
    <row r="2025" spans="23:24">
      <c r="W2025" s="73" t="s">
        <v>1576</v>
      </c>
      <c r="X2025" s="73" t="s">
        <v>4326</v>
      </c>
    </row>
    <row r="2026" spans="23:24">
      <c r="W2026" s="73" t="s">
        <v>635</v>
      </c>
      <c r="X2026" s="73" t="s">
        <v>3136</v>
      </c>
    </row>
    <row r="2027" spans="23:24">
      <c r="W2027" s="73" t="s">
        <v>636</v>
      </c>
      <c r="X2027" s="73" t="s">
        <v>2594</v>
      </c>
    </row>
    <row r="2028" spans="23:24">
      <c r="W2028" s="73" t="s">
        <v>5572</v>
      </c>
      <c r="X2028" s="73" t="s">
        <v>5671</v>
      </c>
    </row>
    <row r="2029" spans="23:24">
      <c r="W2029" s="73" t="s">
        <v>637</v>
      </c>
      <c r="X2029" s="73" t="s">
        <v>4079</v>
      </c>
    </row>
    <row r="2030" spans="23:24">
      <c r="W2030" s="73" t="s">
        <v>4802</v>
      </c>
      <c r="X2030" s="73" t="s">
        <v>5267</v>
      </c>
    </row>
    <row r="2031" spans="23:24">
      <c r="W2031" s="73" t="s">
        <v>1580</v>
      </c>
      <c r="X2031" s="73" t="s">
        <v>4327</v>
      </c>
    </row>
    <row r="2032" spans="23:24">
      <c r="W2032" s="73" t="s">
        <v>1581</v>
      </c>
      <c r="X2032" s="73" t="s">
        <v>3383</v>
      </c>
    </row>
    <row r="2033" spans="23:24">
      <c r="W2033" s="73" t="s">
        <v>1582</v>
      </c>
      <c r="X2033" s="73" t="s">
        <v>2844</v>
      </c>
    </row>
    <row r="2034" spans="23:24">
      <c r="W2034" s="73" t="s">
        <v>5895</v>
      </c>
      <c r="X2034" s="73" t="s">
        <v>6054</v>
      </c>
    </row>
    <row r="2035" spans="23:24">
      <c r="W2035" s="73" t="s">
        <v>4803</v>
      </c>
      <c r="X2035" s="73" t="s">
        <v>5268</v>
      </c>
    </row>
    <row r="2036" spans="23:24">
      <c r="W2036" s="73" t="s">
        <v>7819</v>
      </c>
      <c r="X2036" s="73" t="s">
        <v>8251</v>
      </c>
    </row>
    <row r="2037" spans="23:24">
      <c r="W2037" s="73" t="s">
        <v>6261</v>
      </c>
      <c r="X2037" s="73" t="s">
        <v>7229</v>
      </c>
    </row>
    <row r="2038" spans="23:24">
      <c r="W2038" s="73" t="s">
        <v>1584</v>
      </c>
      <c r="X2038" s="73" t="s">
        <v>4328</v>
      </c>
    </row>
    <row r="2039" spans="23:24">
      <c r="W2039" s="73" t="s">
        <v>638</v>
      </c>
      <c r="X2039" s="73" t="s">
        <v>3137</v>
      </c>
    </row>
    <row r="2040" spans="23:24">
      <c r="W2040" s="73" t="s">
        <v>639</v>
      </c>
      <c r="X2040" s="73" t="s">
        <v>2595</v>
      </c>
    </row>
    <row r="2041" spans="23:24">
      <c r="W2041" s="73" t="s">
        <v>5573</v>
      </c>
      <c r="X2041" s="73" t="s">
        <v>5672</v>
      </c>
    </row>
    <row r="2042" spans="23:24">
      <c r="W2042" s="73" t="s">
        <v>640</v>
      </c>
      <c r="X2042" s="73" t="s">
        <v>4080</v>
      </c>
    </row>
    <row r="2043" spans="23:24">
      <c r="W2043" s="73" t="s">
        <v>4804</v>
      </c>
      <c r="X2043" s="73" t="s">
        <v>5269</v>
      </c>
    </row>
    <row r="2044" spans="23:24">
      <c r="W2044" s="73" t="s">
        <v>1588</v>
      </c>
      <c r="X2044" s="73" t="s">
        <v>4329</v>
      </c>
    </row>
    <row r="2045" spans="23:24">
      <c r="W2045" s="73" t="s">
        <v>1589</v>
      </c>
      <c r="X2045" s="73" t="s">
        <v>3385</v>
      </c>
    </row>
    <row r="2046" spans="23:24">
      <c r="W2046" s="73" t="s">
        <v>1590</v>
      </c>
      <c r="X2046" s="73" t="s">
        <v>2846</v>
      </c>
    </row>
    <row r="2047" spans="23:24">
      <c r="W2047" s="73" t="s">
        <v>5896</v>
      </c>
      <c r="X2047" s="73" t="s">
        <v>6055</v>
      </c>
    </row>
    <row r="2048" spans="23:24">
      <c r="W2048" s="73" t="s">
        <v>4805</v>
      </c>
      <c r="X2048" s="73" t="s">
        <v>5270</v>
      </c>
    </row>
    <row r="2049" spans="23:24">
      <c r="W2049" s="73" t="s">
        <v>7820</v>
      </c>
      <c r="X2049" s="73" t="s">
        <v>8252</v>
      </c>
    </row>
    <row r="2050" spans="23:24">
      <c r="W2050" s="73" t="s">
        <v>6262</v>
      </c>
      <c r="X2050" s="73" t="s">
        <v>7230</v>
      </c>
    </row>
    <row r="2051" spans="23:24">
      <c r="W2051" s="73" t="s">
        <v>1592</v>
      </c>
      <c r="X2051" s="73" t="s">
        <v>4330</v>
      </c>
    </row>
    <row r="2052" spans="23:24">
      <c r="W2052" s="73" t="s">
        <v>641</v>
      </c>
      <c r="X2052" s="73" t="s">
        <v>3138</v>
      </c>
    </row>
    <row r="2053" spans="23:24">
      <c r="W2053" s="73" t="s">
        <v>642</v>
      </c>
      <c r="X2053" s="73" t="s">
        <v>2596</v>
      </c>
    </row>
    <row r="2054" spans="23:24">
      <c r="W2054" s="73" t="s">
        <v>5574</v>
      </c>
      <c r="X2054" s="73" t="s">
        <v>5673</v>
      </c>
    </row>
    <row r="2055" spans="23:24">
      <c r="W2055" s="73" t="s">
        <v>643</v>
      </c>
      <c r="X2055" s="73" t="s">
        <v>4081</v>
      </c>
    </row>
    <row r="2056" spans="23:24">
      <c r="W2056" s="73" t="s">
        <v>4806</v>
      </c>
      <c r="X2056" s="73" t="s">
        <v>5271</v>
      </c>
    </row>
    <row r="2057" spans="23:24">
      <c r="W2057" s="73" t="s">
        <v>1596</v>
      </c>
      <c r="X2057" s="73" t="s">
        <v>4331</v>
      </c>
    </row>
    <row r="2058" spans="23:24">
      <c r="W2058" s="73" t="s">
        <v>1597</v>
      </c>
      <c r="X2058" s="73" t="s">
        <v>3387</v>
      </c>
    </row>
    <row r="2059" spans="23:24">
      <c r="W2059" s="73" t="s">
        <v>1598</v>
      </c>
      <c r="X2059" s="73" t="s">
        <v>2848</v>
      </c>
    </row>
    <row r="2060" spans="23:24">
      <c r="W2060" s="73" t="s">
        <v>5897</v>
      </c>
      <c r="X2060" s="73" t="s">
        <v>6056</v>
      </c>
    </row>
    <row r="2061" spans="23:24">
      <c r="W2061" s="73" t="s">
        <v>4807</v>
      </c>
      <c r="X2061" s="73" t="s">
        <v>5272</v>
      </c>
    </row>
    <row r="2062" spans="23:24">
      <c r="W2062" s="73" t="s">
        <v>7821</v>
      </c>
      <c r="X2062" s="73" t="s">
        <v>8253</v>
      </c>
    </row>
    <row r="2063" spans="23:24">
      <c r="W2063" s="73" t="s">
        <v>6263</v>
      </c>
      <c r="X2063" s="73" t="s">
        <v>7231</v>
      </c>
    </row>
    <row r="2064" spans="23:24">
      <c r="W2064" s="73" t="s">
        <v>1600</v>
      </c>
      <c r="X2064" s="73" t="s">
        <v>4332</v>
      </c>
    </row>
    <row r="2065" spans="23:24">
      <c r="W2065" s="73" t="s">
        <v>644</v>
      </c>
      <c r="X2065" s="73" t="s">
        <v>3139</v>
      </c>
    </row>
    <row r="2066" spans="23:24">
      <c r="W2066" s="73" t="s">
        <v>645</v>
      </c>
      <c r="X2066" s="73" t="s">
        <v>2597</v>
      </c>
    </row>
    <row r="2067" spans="23:24">
      <c r="W2067" s="73" t="s">
        <v>5575</v>
      </c>
      <c r="X2067" s="73" t="s">
        <v>5674</v>
      </c>
    </row>
    <row r="2068" spans="23:24">
      <c r="W2068" s="73" t="s">
        <v>646</v>
      </c>
      <c r="X2068" s="73" t="s">
        <v>4082</v>
      </c>
    </row>
    <row r="2069" spans="23:24">
      <c r="W2069" s="73" t="s">
        <v>4808</v>
      </c>
      <c r="X2069" s="73" t="s">
        <v>5273</v>
      </c>
    </row>
    <row r="2070" spans="23:24">
      <c r="W2070" s="73" t="s">
        <v>1604</v>
      </c>
      <c r="X2070" s="73" t="s">
        <v>4333</v>
      </c>
    </row>
    <row r="2071" spans="23:24">
      <c r="W2071" s="73" t="s">
        <v>1605</v>
      </c>
      <c r="X2071" s="73" t="s">
        <v>3389</v>
      </c>
    </row>
    <row r="2072" spans="23:24">
      <c r="W2072" s="73" t="s">
        <v>1606</v>
      </c>
      <c r="X2072" s="73" t="s">
        <v>2850</v>
      </c>
    </row>
    <row r="2073" spans="23:24">
      <c r="W2073" s="73" t="s">
        <v>5898</v>
      </c>
      <c r="X2073" s="73" t="s">
        <v>6057</v>
      </c>
    </row>
    <row r="2074" spans="23:24">
      <c r="W2074" s="73" t="s">
        <v>4809</v>
      </c>
      <c r="X2074" s="73" t="s">
        <v>5274</v>
      </c>
    </row>
    <row r="2075" spans="23:24">
      <c r="W2075" s="73" t="s">
        <v>7822</v>
      </c>
      <c r="X2075" s="73" t="s">
        <v>8254</v>
      </c>
    </row>
    <row r="2076" spans="23:24">
      <c r="W2076" s="73" t="s">
        <v>6264</v>
      </c>
      <c r="X2076" s="73" t="s">
        <v>7232</v>
      </c>
    </row>
    <row r="2077" spans="23:24">
      <c r="W2077" s="73" t="s">
        <v>1608</v>
      </c>
      <c r="X2077" s="73" t="s">
        <v>4334</v>
      </c>
    </row>
    <row r="2078" spans="23:24">
      <c r="W2078" s="73" t="s">
        <v>647</v>
      </c>
      <c r="X2078" s="73" t="s">
        <v>3140</v>
      </c>
    </row>
    <row r="2079" spans="23:24">
      <c r="W2079" s="73" t="s">
        <v>648</v>
      </c>
      <c r="X2079" s="73" t="s">
        <v>2598</v>
      </c>
    </row>
    <row r="2080" spans="23:24">
      <c r="W2080" s="73" t="s">
        <v>5576</v>
      </c>
      <c r="X2080" s="73" t="s">
        <v>5675</v>
      </c>
    </row>
    <row r="2081" spans="23:24">
      <c r="W2081" s="73" t="s">
        <v>649</v>
      </c>
      <c r="X2081" s="73" t="s">
        <v>4083</v>
      </c>
    </row>
    <row r="2082" spans="23:24">
      <c r="W2082" s="73" t="s">
        <v>4810</v>
      </c>
      <c r="X2082" s="73" t="s">
        <v>5275</v>
      </c>
    </row>
    <row r="2083" spans="23:24">
      <c r="W2083" s="73" t="s">
        <v>1612</v>
      </c>
      <c r="X2083" s="73" t="s">
        <v>4335</v>
      </c>
    </row>
    <row r="2084" spans="23:24">
      <c r="W2084" s="73" t="s">
        <v>1613</v>
      </c>
      <c r="X2084" s="73" t="s">
        <v>3391</v>
      </c>
    </row>
    <row r="2085" spans="23:24">
      <c r="W2085" s="73" t="s">
        <v>1614</v>
      </c>
      <c r="X2085" s="73" t="s">
        <v>2852</v>
      </c>
    </row>
    <row r="2086" spans="23:24">
      <c r="W2086" s="73" t="s">
        <v>5899</v>
      </c>
      <c r="X2086" s="73" t="s">
        <v>6058</v>
      </c>
    </row>
    <row r="2087" spans="23:24">
      <c r="W2087" s="73" t="s">
        <v>4811</v>
      </c>
      <c r="X2087" s="73" t="s">
        <v>5276</v>
      </c>
    </row>
    <row r="2088" spans="23:24">
      <c r="W2088" s="73" t="s">
        <v>7823</v>
      </c>
      <c r="X2088" s="73" t="s">
        <v>8255</v>
      </c>
    </row>
    <row r="2089" spans="23:24">
      <c r="W2089" s="73" t="s">
        <v>6265</v>
      </c>
      <c r="X2089" s="73" t="s">
        <v>7233</v>
      </c>
    </row>
    <row r="2090" spans="23:24">
      <c r="W2090" s="73" t="s">
        <v>1616</v>
      </c>
      <c r="X2090" s="73" t="s">
        <v>4336</v>
      </c>
    </row>
    <row r="2091" spans="23:24">
      <c r="W2091" s="73" t="s">
        <v>650</v>
      </c>
      <c r="X2091" s="73" t="s">
        <v>3141</v>
      </c>
    </row>
    <row r="2092" spans="23:24">
      <c r="W2092" s="73" t="s">
        <v>651</v>
      </c>
      <c r="X2092" s="73" t="s">
        <v>2599</v>
      </c>
    </row>
    <row r="2093" spans="23:24">
      <c r="W2093" s="73" t="s">
        <v>5577</v>
      </c>
      <c r="X2093" s="73" t="s">
        <v>5676</v>
      </c>
    </row>
    <row r="2094" spans="23:24">
      <c r="W2094" s="73" t="s">
        <v>652</v>
      </c>
      <c r="X2094" s="73" t="s">
        <v>4084</v>
      </c>
    </row>
    <row r="2095" spans="23:24">
      <c r="W2095" s="73" t="s">
        <v>4812</v>
      </c>
      <c r="X2095" s="73" t="s">
        <v>5277</v>
      </c>
    </row>
    <row r="2096" spans="23:24">
      <c r="W2096" s="73" t="s">
        <v>1620</v>
      </c>
      <c r="X2096" s="73" t="s">
        <v>4337</v>
      </c>
    </row>
    <row r="2097" spans="23:24">
      <c r="W2097" s="73" t="s">
        <v>1621</v>
      </c>
      <c r="X2097" s="73" t="s">
        <v>3393</v>
      </c>
    </row>
    <row r="2098" spans="23:24">
      <c r="W2098" s="73" t="s">
        <v>1622</v>
      </c>
      <c r="X2098" s="73" t="s">
        <v>2854</v>
      </c>
    </row>
    <row r="2099" spans="23:24">
      <c r="W2099" s="73" t="s">
        <v>5900</v>
      </c>
      <c r="X2099" s="73" t="s">
        <v>6059</v>
      </c>
    </row>
    <row r="2100" spans="23:24">
      <c r="W2100" s="73" t="s">
        <v>4813</v>
      </c>
      <c r="X2100" s="73" t="s">
        <v>5278</v>
      </c>
    </row>
    <row r="2101" spans="23:24">
      <c r="W2101" s="73" t="s">
        <v>7824</v>
      </c>
      <c r="X2101" s="73" t="s">
        <v>8256</v>
      </c>
    </row>
    <row r="2102" spans="23:24">
      <c r="W2102" s="73" t="s">
        <v>6266</v>
      </c>
      <c r="X2102" s="73" t="s">
        <v>7234</v>
      </c>
    </row>
    <row r="2103" spans="23:24">
      <c r="W2103" s="73" t="s">
        <v>1624</v>
      </c>
      <c r="X2103" s="73" t="s">
        <v>4338</v>
      </c>
    </row>
    <row r="2104" spans="23:24">
      <c r="W2104" s="73" t="s">
        <v>653</v>
      </c>
      <c r="X2104" s="73" t="s">
        <v>3142</v>
      </c>
    </row>
    <row r="2105" spans="23:24">
      <c r="W2105" s="73" t="s">
        <v>654</v>
      </c>
      <c r="X2105" s="73" t="s">
        <v>2600</v>
      </c>
    </row>
    <row r="2106" spans="23:24">
      <c r="W2106" s="73" t="s">
        <v>5578</v>
      </c>
      <c r="X2106" s="73" t="s">
        <v>5677</v>
      </c>
    </row>
    <row r="2107" spans="23:24">
      <c r="W2107" s="73" t="s">
        <v>655</v>
      </c>
      <c r="X2107" s="73" t="s">
        <v>4085</v>
      </c>
    </row>
    <row r="2108" spans="23:24">
      <c r="W2108" s="73" t="s">
        <v>4814</v>
      </c>
      <c r="X2108" s="73" t="s">
        <v>5279</v>
      </c>
    </row>
    <row r="2109" spans="23:24">
      <c r="W2109" s="73" t="s">
        <v>1628</v>
      </c>
      <c r="X2109" s="73" t="s">
        <v>4339</v>
      </c>
    </row>
    <row r="2110" spans="23:24">
      <c r="W2110" s="73" t="s">
        <v>1629</v>
      </c>
      <c r="X2110" s="73" t="s">
        <v>3395</v>
      </c>
    </row>
    <row r="2111" spans="23:24">
      <c r="W2111" s="73" t="s">
        <v>1630</v>
      </c>
      <c r="X2111" s="73" t="s">
        <v>2856</v>
      </c>
    </row>
    <row r="2112" spans="23:24">
      <c r="W2112" s="73" t="s">
        <v>5901</v>
      </c>
      <c r="X2112" s="73" t="s">
        <v>6060</v>
      </c>
    </row>
    <row r="2113" spans="23:24">
      <c r="W2113" s="73" t="s">
        <v>4815</v>
      </c>
      <c r="X2113" s="73" t="s">
        <v>5280</v>
      </c>
    </row>
    <row r="2114" spans="23:24">
      <c r="W2114" s="73" t="s">
        <v>7825</v>
      </c>
      <c r="X2114" s="73" t="s">
        <v>8257</v>
      </c>
    </row>
    <row r="2115" spans="23:24">
      <c r="W2115" s="73" t="s">
        <v>6267</v>
      </c>
      <c r="X2115" s="73" t="s">
        <v>7235</v>
      </c>
    </row>
    <row r="2116" spans="23:24">
      <c r="W2116" s="73" t="s">
        <v>1632</v>
      </c>
      <c r="X2116" s="73" t="s">
        <v>4340</v>
      </c>
    </row>
    <row r="2117" spans="23:24">
      <c r="W2117" s="73" t="s">
        <v>656</v>
      </c>
      <c r="X2117" s="73" t="s">
        <v>3143</v>
      </c>
    </row>
    <row r="2118" spans="23:24">
      <c r="W2118" s="73" t="s">
        <v>657</v>
      </c>
      <c r="X2118" s="73" t="s">
        <v>2601</v>
      </c>
    </row>
    <row r="2119" spans="23:24">
      <c r="W2119" s="73" t="s">
        <v>5579</v>
      </c>
      <c r="X2119" s="73" t="s">
        <v>5678</v>
      </c>
    </row>
    <row r="2120" spans="23:24">
      <c r="W2120" s="73" t="s">
        <v>658</v>
      </c>
      <c r="X2120" s="73" t="s">
        <v>4086</v>
      </c>
    </row>
    <row r="2121" spans="23:24">
      <c r="W2121" s="73" t="s">
        <v>4816</v>
      </c>
      <c r="X2121" s="73" t="s">
        <v>5281</v>
      </c>
    </row>
    <row r="2122" spans="23:24">
      <c r="W2122" s="73" t="s">
        <v>1636</v>
      </c>
      <c r="X2122" s="73" t="s">
        <v>4341</v>
      </c>
    </row>
    <row r="2123" spans="23:24">
      <c r="W2123" s="73" t="s">
        <v>1637</v>
      </c>
      <c r="X2123" s="73" t="s">
        <v>3397</v>
      </c>
    </row>
    <row r="2124" spans="23:24">
      <c r="W2124" s="73" t="s">
        <v>1638</v>
      </c>
      <c r="X2124" s="73" t="s">
        <v>2858</v>
      </c>
    </row>
    <row r="2125" spans="23:24">
      <c r="W2125" s="73" t="s">
        <v>5902</v>
      </c>
      <c r="X2125" s="73" t="s">
        <v>6061</v>
      </c>
    </row>
    <row r="2126" spans="23:24">
      <c r="W2126" s="73" t="s">
        <v>4817</v>
      </c>
      <c r="X2126" s="73" t="s">
        <v>5282</v>
      </c>
    </row>
    <row r="2127" spans="23:24">
      <c r="W2127" s="73" t="s">
        <v>7826</v>
      </c>
      <c r="X2127" s="73" t="s">
        <v>8258</v>
      </c>
    </row>
    <row r="2128" spans="23:24">
      <c r="W2128" s="73" t="s">
        <v>6268</v>
      </c>
      <c r="X2128" s="73" t="s">
        <v>7236</v>
      </c>
    </row>
    <row r="2129" spans="23:24">
      <c r="W2129" s="73" t="s">
        <v>1640</v>
      </c>
      <c r="X2129" s="73" t="s">
        <v>4342</v>
      </c>
    </row>
    <row r="2130" spans="23:24">
      <c r="W2130" s="73" t="s">
        <v>659</v>
      </c>
      <c r="X2130" s="73" t="s">
        <v>3144</v>
      </c>
    </row>
    <row r="2131" spans="23:24">
      <c r="W2131" s="73" t="s">
        <v>660</v>
      </c>
      <c r="X2131" s="73" t="s">
        <v>2602</v>
      </c>
    </row>
    <row r="2132" spans="23:24">
      <c r="W2132" s="73" t="s">
        <v>5580</v>
      </c>
      <c r="X2132" s="73" t="s">
        <v>5679</v>
      </c>
    </row>
    <row r="2133" spans="23:24">
      <c r="W2133" s="73" t="s">
        <v>661</v>
      </c>
      <c r="X2133" s="73" t="s">
        <v>4087</v>
      </c>
    </row>
    <row r="2134" spans="23:24">
      <c r="W2134" s="73" t="s">
        <v>4818</v>
      </c>
      <c r="X2134" s="73" t="s">
        <v>5283</v>
      </c>
    </row>
    <row r="2135" spans="23:24">
      <c r="W2135" s="73" t="s">
        <v>1644</v>
      </c>
      <c r="X2135" s="73" t="s">
        <v>4343</v>
      </c>
    </row>
    <row r="2136" spans="23:24">
      <c r="W2136" s="73" t="s">
        <v>1645</v>
      </c>
      <c r="X2136" s="73" t="s">
        <v>3399</v>
      </c>
    </row>
    <row r="2137" spans="23:24">
      <c r="W2137" s="73" t="s">
        <v>1646</v>
      </c>
      <c r="X2137" s="73" t="s">
        <v>2860</v>
      </c>
    </row>
    <row r="2138" spans="23:24">
      <c r="W2138" s="73" t="s">
        <v>5903</v>
      </c>
      <c r="X2138" s="73" t="s">
        <v>6062</v>
      </c>
    </row>
    <row r="2139" spans="23:24">
      <c r="W2139" s="73" t="s">
        <v>4819</v>
      </c>
      <c r="X2139" s="73" t="s">
        <v>5284</v>
      </c>
    </row>
    <row r="2140" spans="23:24">
      <c r="W2140" s="73" t="s">
        <v>7827</v>
      </c>
      <c r="X2140" s="73" t="s">
        <v>8259</v>
      </c>
    </row>
    <row r="2141" spans="23:24">
      <c r="W2141" s="73" t="s">
        <v>6269</v>
      </c>
      <c r="X2141" s="73" t="s">
        <v>7237</v>
      </c>
    </row>
    <row r="2142" spans="23:24">
      <c r="W2142" s="73" t="s">
        <v>1648</v>
      </c>
      <c r="X2142" s="73" t="s">
        <v>4344</v>
      </c>
    </row>
    <row r="2143" spans="23:24">
      <c r="W2143" s="73" t="s">
        <v>662</v>
      </c>
      <c r="X2143" s="73" t="s">
        <v>3145</v>
      </c>
    </row>
    <row r="2144" spans="23:24">
      <c r="W2144" s="73" t="s">
        <v>663</v>
      </c>
      <c r="X2144" s="73" t="s">
        <v>2603</v>
      </c>
    </row>
    <row r="2145" spans="23:24">
      <c r="W2145" s="73" t="s">
        <v>5581</v>
      </c>
      <c r="X2145" s="73" t="s">
        <v>5680</v>
      </c>
    </row>
    <row r="2146" spans="23:24">
      <c r="W2146" s="73" t="s">
        <v>664</v>
      </c>
      <c r="X2146" s="73" t="s">
        <v>4088</v>
      </c>
    </row>
    <row r="2147" spans="23:24">
      <c r="W2147" s="73" t="s">
        <v>4820</v>
      </c>
      <c r="X2147" s="73" t="s">
        <v>5285</v>
      </c>
    </row>
    <row r="2148" spans="23:24">
      <c r="W2148" s="73" t="s">
        <v>1652</v>
      </c>
      <c r="X2148" s="73" t="s">
        <v>4345</v>
      </c>
    </row>
    <row r="2149" spans="23:24">
      <c r="W2149" s="73" t="s">
        <v>1653</v>
      </c>
      <c r="X2149" s="73" t="s">
        <v>3401</v>
      </c>
    </row>
    <row r="2150" spans="23:24">
      <c r="W2150" s="73" t="s">
        <v>1654</v>
      </c>
      <c r="X2150" s="73" t="s">
        <v>2862</v>
      </c>
    </row>
    <row r="2151" spans="23:24">
      <c r="W2151" s="73" t="s">
        <v>5904</v>
      </c>
      <c r="X2151" s="73" t="s">
        <v>6063</v>
      </c>
    </row>
    <row r="2152" spans="23:24">
      <c r="W2152" s="73" t="s">
        <v>4821</v>
      </c>
      <c r="X2152" s="73" t="s">
        <v>5286</v>
      </c>
    </row>
    <row r="2153" spans="23:24">
      <c r="W2153" s="73" t="s">
        <v>7828</v>
      </c>
      <c r="X2153" s="73" t="s">
        <v>8260</v>
      </c>
    </row>
    <row r="2154" spans="23:24">
      <c r="W2154" s="73" t="s">
        <v>6270</v>
      </c>
      <c r="X2154" s="73" t="s">
        <v>7238</v>
      </c>
    </row>
    <row r="2155" spans="23:24">
      <c r="W2155" s="73" t="s">
        <v>1656</v>
      </c>
      <c r="X2155" s="73" t="s">
        <v>4346</v>
      </c>
    </row>
    <row r="2156" spans="23:24">
      <c r="W2156" s="73" t="s">
        <v>665</v>
      </c>
      <c r="X2156" s="73" t="s">
        <v>3146</v>
      </c>
    </row>
    <row r="2157" spans="23:24">
      <c r="W2157" s="73" t="s">
        <v>666</v>
      </c>
      <c r="X2157" s="73" t="s">
        <v>2604</v>
      </c>
    </row>
    <row r="2158" spans="23:24">
      <c r="W2158" s="73" t="s">
        <v>5582</v>
      </c>
      <c r="X2158" s="73" t="s">
        <v>5681</v>
      </c>
    </row>
    <row r="2159" spans="23:24">
      <c r="W2159" s="73" t="s">
        <v>667</v>
      </c>
      <c r="X2159" s="73" t="s">
        <v>4089</v>
      </c>
    </row>
    <row r="2160" spans="23:24">
      <c r="W2160" s="73" t="s">
        <v>4822</v>
      </c>
      <c r="X2160" s="73" t="s">
        <v>5287</v>
      </c>
    </row>
    <row r="2161" spans="23:24">
      <c r="W2161" s="73" t="s">
        <v>1660</v>
      </c>
      <c r="X2161" s="73" t="s">
        <v>4347</v>
      </c>
    </row>
    <row r="2162" spans="23:24">
      <c r="W2162" s="73" t="s">
        <v>1661</v>
      </c>
      <c r="X2162" s="73" t="s">
        <v>3403</v>
      </c>
    </row>
    <row r="2163" spans="23:24">
      <c r="W2163" s="73" t="s">
        <v>1662</v>
      </c>
      <c r="X2163" s="73" t="s">
        <v>2864</v>
      </c>
    </row>
    <row r="2164" spans="23:24">
      <c r="W2164" s="73" t="s">
        <v>5905</v>
      </c>
      <c r="X2164" s="73" t="s">
        <v>6064</v>
      </c>
    </row>
    <row r="2165" spans="23:24">
      <c r="W2165" s="73" t="s">
        <v>4823</v>
      </c>
      <c r="X2165" s="73" t="s">
        <v>5288</v>
      </c>
    </row>
    <row r="2166" spans="23:24">
      <c r="W2166" s="73" t="s">
        <v>7829</v>
      </c>
      <c r="X2166" s="73" t="s">
        <v>8261</v>
      </c>
    </row>
    <row r="2167" spans="23:24">
      <c r="W2167" s="73" t="s">
        <v>6271</v>
      </c>
      <c r="X2167" s="73" t="s">
        <v>7239</v>
      </c>
    </row>
    <row r="2168" spans="23:24">
      <c r="W2168" s="73" t="s">
        <v>1664</v>
      </c>
      <c r="X2168" s="73" t="s">
        <v>4348</v>
      </c>
    </row>
    <row r="2169" spans="23:24">
      <c r="W2169" s="73" t="s">
        <v>668</v>
      </c>
      <c r="X2169" s="73" t="s">
        <v>3147</v>
      </c>
    </row>
    <row r="2170" spans="23:24">
      <c r="W2170" s="73" t="s">
        <v>669</v>
      </c>
      <c r="X2170" s="73" t="s">
        <v>2605</v>
      </c>
    </row>
    <row r="2171" spans="23:24">
      <c r="W2171" s="73" t="s">
        <v>5583</v>
      </c>
      <c r="X2171" s="73" t="s">
        <v>5682</v>
      </c>
    </row>
    <row r="2172" spans="23:24">
      <c r="W2172" s="73" t="s">
        <v>670</v>
      </c>
      <c r="X2172" s="73" t="s">
        <v>4090</v>
      </c>
    </row>
    <row r="2173" spans="23:24">
      <c r="W2173" s="73" t="s">
        <v>4824</v>
      </c>
      <c r="X2173" s="73" t="s">
        <v>5289</v>
      </c>
    </row>
    <row r="2174" spans="23:24">
      <c r="W2174" s="73" t="s">
        <v>1668</v>
      </c>
      <c r="X2174" s="73" t="s">
        <v>4349</v>
      </c>
    </row>
    <row r="2175" spans="23:24">
      <c r="W2175" s="73" t="s">
        <v>1669</v>
      </c>
      <c r="X2175" s="73" t="s">
        <v>3405</v>
      </c>
    </row>
    <row r="2176" spans="23:24">
      <c r="W2176" s="73" t="s">
        <v>1670</v>
      </c>
      <c r="X2176" s="73" t="s">
        <v>2866</v>
      </c>
    </row>
    <row r="2177" spans="23:24">
      <c r="W2177" s="73" t="s">
        <v>5906</v>
      </c>
      <c r="X2177" s="73" t="s">
        <v>6065</v>
      </c>
    </row>
    <row r="2178" spans="23:24">
      <c r="W2178" s="73" t="s">
        <v>4825</v>
      </c>
      <c r="X2178" s="73" t="s">
        <v>5290</v>
      </c>
    </row>
    <row r="2179" spans="23:24">
      <c r="W2179" s="73" t="s">
        <v>7830</v>
      </c>
      <c r="X2179" s="73" t="s">
        <v>8262</v>
      </c>
    </row>
    <row r="2180" spans="23:24">
      <c r="W2180" s="73" t="s">
        <v>6272</v>
      </c>
      <c r="X2180" s="73" t="s">
        <v>7240</v>
      </c>
    </row>
    <row r="2181" spans="23:24">
      <c r="W2181" s="73" t="s">
        <v>1672</v>
      </c>
      <c r="X2181" s="73" t="s">
        <v>4350</v>
      </c>
    </row>
    <row r="2182" spans="23:24">
      <c r="W2182" s="73" t="s">
        <v>671</v>
      </c>
      <c r="X2182" s="73" t="s">
        <v>3148</v>
      </c>
    </row>
    <row r="2183" spans="23:24">
      <c r="W2183" s="73" t="s">
        <v>672</v>
      </c>
      <c r="X2183" s="73" t="s">
        <v>2606</v>
      </c>
    </row>
    <row r="2184" spans="23:24">
      <c r="W2184" s="73" t="s">
        <v>5584</v>
      </c>
      <c r="X2184" s="73" t="s">
        <v>5683</v>
      </c>
    </row>
    <row r="2185" spans="23:24">
      <c r="W2185" s="73" t="s">
        <v>673</v>
      </c>
      <c r="X2185" s="73" t="s">
        <v>4091</v>
      </c>
    </row>
    <row r="2186" spans="23:24">
      <c r="W2186" s="73" t="s">
        <v>1677</v>
      </c>
      <c r="X2186" s="73" t="s">
        <v>7241</v>
      </c>
    </row>
    <row r="2187" spans="23:24">
      <c r="W2187" s="73" t="s">
        <v>1678</v>
      </c>
      <c r="X2187" s="73" t="s">
        <v>7242</v>
      </c>
    </row>
    <row r="2188" spans="23:24">
      <c r="W2188" s="73" t="s">
        <v>5907</v>
      </c>
      <c r="X2188" s="73" t="s">
        <v>7243</v>
      </c>
    </row>
    <row r="2189" spans="23:24">
      <c r="W2189" s="73" t="s">
        <v>4827</v>
      </c>
      <c r="X2189" s="73" t="s">
        <v>7244</v>
      </c>
    </row>
    <row r="2190" spans="23:24">
      <c r="W2190" s="73" t="s">
        <v>7831</v>
      </c>
      <c r="X2190" s="73" t="s">
        <v>8263</v>
      </c>
    </row>
    <row r="2191" spans="23:24">
      <c r="W2191" s="73" t="s">
        <v>1680</v>
      </c>
      <c r="X2191" s="73" t="s">
        <v>7245</v>
      </c>
    </row>
    <row r="2192" spans="23:24">
      <c r="W2192" s="73" t="s">
        <v>4828</v>
      </c>
      <c r="X2192" s="73" t="s">
        <v>7246</v>
      </c>
    </row>
    <row r="2193" spans="23:24">
      <c r="W2193" s="73" t="s">
        <v>1684</v>
      </c>
      <c r="X2193" s="73" t="s">
        <v>7247</v>
      </c>
    </row>
    <row r="2194" spans="23:24">
      <c r="W2194" s="73" t="s">
        <v>4826</v>
      </c>
      <c r="X2194" s="73" t="s">
        <v>5293</v>
      </c>
    </row>
    <row r="2195" spans="23:24">
      <c r="W2195" s="73" t="s">
        <v>1676</v>
      </c>
      <c r="X2195" s="73" t="s">
        <v>4351</v>
      </c>
    </row>
    <row r="2196" spans="23:24">
      <c r="W2196" s="73" t="s">
        <v>1685</v>
      </c>
      <c r="X2196" s="73" t="s">
        <v>3409</v>
      </c>
    </row>
    <row r="2197" spans="23:24">
      <c r="W2197" s="73" t="s">
        <v>1686</v>
      </c>
      <c r="X2197" s="73" t="s">
        <v>2870</v>
      </c>
    </row>
    <row r="2198" spans="23:24">
      <c r="W2198" s="73" t="s">
        <v>5908</v>
      </c>
      <c r="X2198" s="73" t="s">
        <v>6066</v>
      </c>
    </row>
    <row r="2199" spans="23:24">
      <c r="W2199" s="73" t="s">
        <v>4829</v>
      </c>
      <c r="X2199" s="73" t="s">
        <v>5294</v>
      </c>
    </row>
    <row r="2200" spans="23:24">
      <c r="W2200" s="73" t="s">
        <v>7832</v>
      </c>
      <c r="X2200" s="73" t="s">
        <v>8264</v>
      </c>
    </row>
    <row r="2201" spans="23:24">
      <c r="W2201" s="73" t="s">
        <v>6273</v>
      </c>
      <c r="X2201" s="73" t="s">
        <v>7248</v>
      </c>
    </row>
    <row r="2202" spans="23:24">
      <c r="W2202" s="73" t="s">
        <v>1688</v>
      </c>
      <c r="X2202" s="73" t="s">
        <v>4354</v>
      </c>
    </row>
    <row r="2203" spans="23:24">
      <c r="W2203" s="73" t="s">
        <v>674</v>
      </c>
      <c r="X2203" s="73" t="s">
        <v>3149</v>
      </c>
    </row>
    <row r="2204" spans="23:24">
      <c r="W2204" s="73" t="s">
        <v>675</v>
      </c>
      <c r="X2204" s="73" t="s">
        <v>2607</v>
      </c>
    </row>
    <row r="2205" spans="23:24">
      <c r="W2205" s="73" t="s">
        <v>5585</v>
      </c>
      <c r="X2205" s="73" t="s">
        <v>5684</v>
      </c>
    </row>
    <row r="2206" spans="23:24">
      <c r="W2206" s="73" t="s">
        <v>676</v>
      </c>
      <c r="X2206" s="73" t="s">
        <v>4092</v>
      </c>
    </row>
    <row r="2207" spans="23:24">
      <c r="W2207" s="73" t="s">
        <v>1693</v>
      </c>
      <c r="X2207" s="73" t="s">
        <v>7249</v>
      </c>
    </row>
    <row r="2208" spans="23:24">
      <c r="W2208" s="73" t="s">
        <v>1694</v>
      </c>
      <c r="X2208" s="73" t="s">
        <v>7250</v>
      </c>
    </row>
    <row r="2209" spans="23:24">
      <c r="W2209" s="73" t="s">
        <v>5909</v>
      </c>
      <c r="X2209" s="73" t="s">
        <v>7251</v>
      </c>
    </row>
    <row r="2210" spans="23:24">
      <c r="W2210" s="73" t="s">
        <v>4831</v>
      </c>
      <c r="X2210" s="73" t="s">
        <v>7252</v>
      </c>
    </row>
    <row r="2211" spans="23:24">
      <c r="W2211" s="73" t="s">
        <v>7833</v>
      </c>
      <c r="X2211" s="73" t="s">
        <v>8265</v>
      </c>
    </row>
    <row r="2212" spans="23:24">
      <c r="W2212" s="73" t="s">
        <v>1696</v>
      </c>
      <c r="X2212" s="73" t="s">
        <v>7253</v>
      </c>
    </row>
    <row r="2213" spans="23:24">
      <c r="W2213" s="73" t="s">
        <v>4832</v>
      </c>
      <c r="X2213" s="73" t="s">
        <v>7254</v>
      </c>
    </row>
    <row r="2214" spans="23:24">
      <c r="W2214" s="73" t="s">
        <v>1700</v>
      </c>
      <c r="X2214" s="73" t="s">
        <v>7255</v>
      </c>
    </row>
    <row r="2215" spans="23:24">
      <c r="W2215" s="73" t="s">
        <v>4830</v>
      </c>
      <c r="X2215" s="73" t="s">
        <v>5297</v>
      </c>
    </row>
    <row r="2216" spans="23:24">
      <c r="W2216" s="73" t="s">
        <v>1692</v>
      </c>
      <c r="X2216" s="73" t="s">
        <v>4355</v>
      </c>
    </row>
    <row r="2217" spans="23:24">
      <c r="W2217" s="73" t="s">
        <v>1701</v>
      </c>
      <c r="X2217" s="73" t="s">
        <v>3413</v>
      </c>
    </row>
    <row r="2218" spans="23:24">
      <c r="W2218" s="73" t="s">
        <v>1702</v>
      </c>
      <c r="X2218" s="73" t="s">
        <v>2874</v>
      </c>
    </row>
    <row r="2219" spans="23:24">
      <c r="W2219" s="73" t="s">
        <v>5910</v>
      </c>
      <c r="X2219" s="73" t="s">
        <v>6067</v>
      </c>
    </row>
    <row r="2220" spans="23:24">
      <c r="W2220" s="73" t="s">
        <v>4833</v>
      </c>
      <c r="X2220" s="73" t="s">
        <v>5298</v>
      </c>
    </row>
    <row r="2221" spans="23:24">
      <c r="W2221" s="73" t="s">
        <v>7834</v>
      </c>
      <c r="X2221" s="73" t="s">
        <v>8266</v>
      </c>
    </row>
    <row r="2222" spans="23:24">
      <c r="W2222" s="73" t="s">
        <v>6274</v>
      </c>
      <c r="X2222" s="73" t="s">
        <v>7256</v>
      </c>
    </row>
    <row r="2223" spans="23:24">
      <c r="W2223" s="73" t="s">
        <v>1704</v>
      </c>
      <c r="X2223" s="73" t="s">
        <v>4358</v>
      </c>
    </row>
    <row r="2224" spans="23:24">
      <c r="W2224" s="73" t="s">
        <v>677</v>
      </c>
      <c r="X2224" s="73" t="s">
        <v>3150</v>
      </c>
    </row>
    <row r="2225" spans="23:24">
      <c r="W2225" s="73" t="s">
        <v>678</v>
      </c>
      <c r="X2225" s="73" t="s">
        <v>2608</v>
      </c>
    </row>
    <row r="2226" spans="23:24">
      <c r="W2226" s="73" t="s">
        <v>5586</v>
      </c>
      <c r="X2226" s="73" t="s">
        <v>5685</v>
      </c>
    </row>
    <row r="2227" spans="23:24">
      <c r="W2227" s="73" t="s">
        <v>679</v>
      </c>
      <c r="X2227" s="73" t="s">
        <v>4093</v>
      </c>
    </row>
    <row r="2228" spans="23:24">
      <c r="W2228" s="73" t="s">
        <v>1709</v>
      </c>
      <c r="X2228" s="73" t="s">
        <v>7257</v>
      </c>
    </row>
    <row r="2229" spans="23:24">
      <c r="W2229" s="73" t="s">
        <v>1710</v>
      </c>
      <c r="X2229" s="73" t="s">
        <v>7258</v>
      </c>
    </row>
    <row r="2230" spans="23:24">
      <c r="W2230" s="73" t="s">
        <v>5911</v>
      </c>
      <c r="X2230" s="73" t="s">
        <v>7259</v>
      </c>
    </row>
    <row r="2231" spans="23:24">
      <c r="W2231" s="73" t="s">
        <v>4835</v>
      </c>
      <c r="X2231" s="73" t="s">
        <v>7260</v>
      </c>
    </row>
    <row r="2232" spans="23:24">
      <c r="W2232" s="73" t="s">
        <v>7835</v>
      </c>
      <c r="X2232" s="73" t="s">
        <v>8267</v>
      </c>
    </row>
    <row r="2233" spans="23:24">
      <c r="W2233" s="73" t="s">
        <v>1712</v>
      </c>
      <c r="X2233" s="73" t="s">
        <v>7261</v>
      </c>
    </row>
    <row r="2234" spans="23:24">
      <c r="W2234" s="73" t="s">
        <v>4836</v>
      </c>
      <c r="X2234" s="73" t="s">
        <v>7262</v>
      </c>
    </row>
    <row r="2235" spans="23:24">
      <c r="W2235" s="73" t="s">
        <v>1716</v>
      </c>
      <c r="X2235" s="73" t="s">
        <v>7263</v>
      </c>
    </row>
    <row r="2236" spans="23:24">
      <c r="W2236" s="73" t="s">
        <v>4834</v>
      </c>
      <c r="X2236" s="73" t="s">
        <v>5301</v>
      </c>
    </row>
    <row r="2237" spans="23:24">
      <c r="W2237" s="73" t="s">
        <v>1708</v>
      </c>
      <c r="X2237" s="73" t="s">
        <v>4359</v>
      </c>
    </row>
    <row r="2238" spans="23:24">
      <c r="W2238" s="73" t="s">
        <v>1717</v>
      </c>
      <c r="X2238" s="73" t="s">
        <v>3417</v>
      </c>
    </row>
    <row r="2239" spans="23:24">
      <c r="W2239" s="73" t="s">
        <v>1718</v>
      </c>
      <c r="X2239" s="73" t="s">
        <v>2878</v>
      </c>
    </row>
    <row r="2240" spans="23:24">
      <c r="W2240" s="73" t="s">
        <v>5912</v>
      </c>
      <c r="X2240" s="73" t="s">
        <v>6068</v>
      </c>
    </row>
    <row r="2241" spans="23:24">
      <c r="W2241" s="73" t="s">
        <v>4837</v>
      </c>
      <c r="X2241" s="73" t="s">
        <v>5302</v>
      </c>
    </row>
    <row r="2242" spans="23:24">
      <c r="W2242" s="73" t="s">
        <v>7836</v>
      </c>
      <c r="X2242" s="73" t="s">
        <v>8268</v>
      </c>
    </row>
    <row r="2243" spans="23:24">
      <c r="W2243" s="73" t="s">
        <v>6275</v>
      </c>
      <c r="X2243" s="73" t="s">
        <v>7264</v>
      </c>
    </row>
    <row r="2244" spans="23:24">
      <c r="W2244" s="73" t="s">
        <v>1720</v>
      </c>
      <c r="X2244" s="73" t="s">
        <v>4362</v>
      </c>
    </row>
    <row r="2245" spans="23:24">
      <c r="W2245" s="73" t="s">
        <v>680</v>
      </c>
      <c r="X2245" s="73" t="s">
        <v>3151</v>
      </c>
    </row>
    <row r="2246" spans="23:24">
      <c r="W2246" s="73" t="s">
        <v>681</v>
      </c>
      <c r="X2246" s="73" t="s">
        <v>2609</v>
      </c>
    </row>
    <row r="2247" spans="23:24">
      <c r="W2247" s="73" t="s">
        <v>5587</v>
      </c>
      <c r="X2247" s="73" t="s">
        <v>5686</v>
      </c>
    </row>
    <row r="2248" spans="23:24">
      <c r="W2248" s="73" t="s">
        <v>682</v>
      </c>
      <c r="X2248" s="73" t="s">
        <v>4094</v>
      </c>
    </row>
    <row r="2249" spans="23:24">
      <c r="W2249" s="73" t="s">
        <v>4838</v>
      </c>
      <c r="X2249" s="73" t="s">
        <v>5303</v>
      </c>
    </row>
    <row r="2250" spans="23:24">
      <c r="W2250" s="73" t="s">
        <v>1724</v>
      </c>
      <c r="X2250" s="73" t="s">
        <v>4363</v>
      </c>
    </row>
    <row r="2251" spans="23:24">
      <c r="W2251" s="73" t="s">
        <v>1725</v>
      </c>
      <c r="X2251" s="73" t="s">
        <v>3419</v>
      </c>
    </row>
    <row r="2252" spans="23:24">
      <c r="W2252" s="73" t="s">
        <v>1726</v>
      </c>
      <c r="X2252" s="73" t="s">
        <v>2880</v>
      </c>
    </row>
    <row r="2253" spans="23:24">
      <c r="W2253" s="73" t="s">
        <v>5913</v>
      </c>
      <c r="X2253" s="73" t="s">
        <v>6069</v>
      </c>
    </row>
    <row r="2254" spans="23:24">
      <c r="W2254" s="73" t="s">
        <v>4839</v>
      </c>
      <c r="X2254" s="73" t="s">
        <v>5304</v>
      </c>
    </row>
    <row r="2255" spans="23:24">
      <c r="W2255" s="73" t="s">
        <v>7837</v>
      </c>
      <c r="X2255" s="73" t="s">
        <v>8269</v>
      </c>
    </row>
    <row r="2256" spans="23:24">
      <c r="W2256" s="73" t="s">
        <v>6276</v>
      </c>
      <c r="X2256" s="73" t="s">
        <v>7265</v>
      </c>
    </row>
    <row r="2257" spans="23:24">
      <c r="W2257" s="73" t="s">
        <v>1728</v>
      </c>
      <c r="X2257" s="73" t="s">
        <v>4364</v>
      </c>
    </row>
    <row r="2258" spans="23:24">
      <c r="W2258" s="73" t="s">
        <v>683</v>
      </c>
      <c r="X2258" s="73" t="s">
        <v>3152</v>
      </c>
    </row>
    <row r="2259" spans="23:24">
      <c r="W2259" s="73" t="s">
        <v>684</v>
      </c>
      <c r="X2259" s="73" t="s">
        <v>2610</v>
      </c>
    </row>
    <row r="2260" spans="23:24">
      <c r="W2260" s="73" t="s">
        <v>5588</v>
      </c>
      <c r="X2260" s="73" t="s">
        <v>5687</v>
      </c>
    </row>
    <row r="2261" spans="23:24">
      <c r="W2261" s="73" t="s">
        <v>685</v>
      </c>
      <c r="X2261" s="73" t="s">
        <v>4095</v>
      </c>
    </row>
    <row r="2262" spans="23:24">
      <c r="W2262" s="73" t="s">
        <v>4840</v>
      </c>
      <c r="X2262" s="73" t="s">
        <v>5305</v>
      </c>
    </row>
    <row r="2263" spans="23:24">
      <c r="W2263" s="73" t="s">
        <v>1732</v>
      </c>
      <c r="X2263" s="73" t="s">
        <v>4365</v>
      </c>
    </row>
    <row r="2264" spans="23:24">
      <c r="W2264" s="73" t="s">
        <v>1733</v>
      </c>
      <c r="X2264" s="73" t="s">
        <v>3421</v>
      </c>
    </row>
    <row r="2265" spans="23:24">
      <c r="W2265" s="73" t="s">
        <v>1734</v>
      </c>
      <c r="X2265" s="73" t="s">
        <v>2882</v>
      </c>
    </row>
    <row r="2266" spans="23:24">
      <c r="W2266" s="73" t="s">
        <v>5914</v>
      </c>
      <c r="X2266" s="73" t="s">
        <v>6070</v>
      </c>
    </row>
    <row r="2267" spans="23:24">
      <c r="W2267" s="73" t="s">
        <v>4841</v>
      </c>
      <c r="X2267" s="73" t="s">
        <v>5306</v>
      </c>
    </row>
    <row r="2268" spans="23:24">
      <c r="W2268" s="73" t="s">
        <v>7838</v>
      </c>
      <c r="X2268" s="73" t="s">
        <v>8270</v>
      </c>
    </row>
    <row r="2269" spans="23:24">
      <c r="W2269" s="73" t="s">
        <v>6277</v>
      </c>
      <c r="X2269" s="73" t="s">
        <v>7266</v>
      </c>
    </row>
    <row r="2270" spans="23:24">
      <c r="W2270" s="73" t="s">
        <v>1736</v>
      </c>
      <c r="X2270" s="73" t="s">
        <v>4366</v>
      </c>
    </row>
    <row r="2271" spans="23:24">
      <c r="W2271" s="73" t="s">
        <v>686</v>
      </c>
      <c r="X2271" s="73" t="s">
        <v>3153</v>
      </c>
    </row>
    <row r="2272" spans="23:24">
      <c r="W2272" s="73" t="s">
        <v>687</v>
      </c>
      <c r="X2272" s="73" t="s">
        <v>2611</v>
      </c>
    </row>
    <row r="2273" spans="23:24">
      <c r="W2273" s="73" t="s">
        <v>5589</v>
      </c>
      <c r="X2273" s="73" t="s">
        <v>5688</v>
      </c>
    </row>
    <row r="2274" spans="23:24">
      <c r="W2274" s="73" t="s">
        <v>688</v>
      </c>
      <c r="X2274" s="73" t="s">
        <v>4096</v>
      </c>
    </row>
    <row r="2275" spans="23:24">
      <c r="W2275" s="73" t="s">
        <v>4842</v>
      </c>
      <c r="X2275" s="73" t="s">
        <v>5307</v>
      </c>
    </row>
    <row r="2276" spans="23:24">
      <c r="W2276" s="73" t="s">
        <v>1740</v>
      </c>
      <c r="X2276" s="73" t="s">
        <v>4367</v>
      </c>
    </row>
    <row r="2277" spans="23:24">
      <c r="W2277" s="73" t="s">
        <v>1741</v>
      </c>
      <c r="X2277" s="73" t="s">
        <v>3423</v>
      </c>
    </row>
    <row r="2278" spans="23:24">
      <c r="W2278" s="73" t="s">
        <v>1742</v>
      </c>
      <c r="X2278" s="73" t="s">
        <v>2884</v>
      </c>
    </row>
    <row r="2279" spans="23:24">
      <c r="W2279" s="73" t="s">
        <v>5915</v>
      </c>
      <c r="X2279" s="73" t="s">
        <v>6071</v>
      </c>
    </row>
    <row r="2280" spans="23:24">
      <c r="W2280" s="73" t="s">
        <v>4843</v>
      </c>
      <c r="X2280" s="73" t="s">
        <v>5308</v>
      </c>
    </row>
    <row r="2281" spans="23:24">
      <c r="W2281" s="73" t="s">
        <v>7839</v>
      </c>
      <c r="X2281" s="73" t="s">
        <v>8271</v>
      </c>
    </row>
    <row r="2282" spans="23:24">
      <c r="W2282" s="73" t="s">
        <v>6278</v>
      </c>
      <c r="X2282" s="73" t="s">
        <v>7267</v>
      </c>
    </row>
    <row r="2283" spans="23:24">
      <c r="W2283" s="73" t="s">
        <v>1744</v>
      </c>
      <c r="X2283" s="73" t="s">
        <v>4368</v>
      </c>
    </row>
    <row r="2284" spans="23:24">
      <c r="W2284" s="73" t="s">
        <v>689</v>
      </c>
      <c r="X2284" s="73" t="s">
        <v>3154</v>
      </c>
    </row>
    <row r="2285" spans="23:24">
      <c r="W2285" s="73" t="s">
        <v>690</v>
      </c>
      <c r="X2285" s="73" t="s">
        <v>2612</v>
      </c>
    </row>
    <row r="2286" spans="23:24">
      <c r="W2286" s="73" t="s">
        <v>5590</v>
      </c>
      <c r="X2286" s="73" t="s">
        <v>5689</v>
      </c>
    </row>
    <row r="2287" spans="23:24">
      <c r="W2287" s="73" t="s">
        <v>691</v>
      </c>
      <c r="X2287" s="73" t="s">
        <v>4097</v>
      </c>
    </row>
    <row r="2288" spans="23:24">
      <c r="W2288" s="73" t="s">
        <v>4844</v>
      </c>
      <c r="X2288" s="73" t="s">
        <v>5309</v>
      </c>
    </row>
    <row r="2289" spans="23:24">
      <c r="W2289" s="73" t="s">
        <v>1748</v>
      </c>
      <c r="X2289" s="73" t="s">
        <v>4369</v>
      </c>
    </row>
    <row r="2290" spans="23:24">
      <c r="W2290" s="73" t="s">
        <v>1749</v>
      </c>
      <c r="X2290" s="73" t="s">
        <v>3425</v>
      </c>
    </row>
    <row r="2291" spans="23:24">
      <c r="W2291" s="73" t="s">
        <v>1750</v>
      </c>
      <c r="X2291" s="73" t="s">
        <v>2886</v>
      </c>
    </row>
    <row r="2292" spans="23:24">
      <c r="W2292" s="73" t="s">
        <v>5916</v>
      </c>
      <c r="X2292" s="73" t="s">
        <v>6072</v>
      </c>
    </row>
    <row r="2293" spans="23:24">
      <c r="W2293" s="73" t="s">
        <v>4845</v>
      </c>
      <c r="X2293" s="73" t="s">
        <v>5310</v>
      </c>
    </row>
    <row r="2294" spans="23:24">
      <c r="W2294" s="73" t="s">
        <v>7840</v>
      </c>
      <c r="X2294" s="73" t="s">
        <v>8272</v>
      </c>
    </row>
    <row r="2295" spans="23:24">
      <c r="W2295" s="73" t="s">
        <v>6279</v>
      </c>
      <c r="X2295" s="73" t="s">
        <v>7268</v>
      </c>
    </row>
    <row r="2296" spans="23:24">
      <c r="W2296" s="73" t="s">
        <v>1752</v>
      </c>
      <c r="X2296" s="73" t="s">
        <v>4370</v>
      </c>
    </row>
    <row r="2297" spans="23:24">
      <c r="W2297" s="73" t="s">
        <v>692</v>
      </c>
      <c r="X2297" s="73" t="s">
        <v>3155</v>
      </c>
    </row>
    <row r="2298" spans="23:24">
      <c r="W2298" s="73" t="s">
        <v>693</v>
      </c>
      <c r="X2298" s="73" t="s">
        <v>2613</v>
      </c>
    </row>
    <row r="2299" spans="23:24">
      <c r="W2299" s="73" t="s">
        <v>5591</v>
      </c>
      <c r="X2299" s="73" t="s">
        <v>5690</v>
      </c>
    </row>
    <row r="2300" spans="23:24">
      <c r="W2300" s="73" t="s">
        <v>694</v>
      </c>
      <c r="X2300" s="73" t="s">
        <v>4098</v>
      </c>
    </row>
    <row r="2301" spans="23:24">
      <c r="W2301" s="73" t="s">
        <v>4846</v>
      </c>
      <c r="X2301" s="73" t="s">
        <v>5311</v>
      </c>
    </row>
    <row r="2302" spans="23:24">
      <c r="W2302" s="73" t="s">
        <v>1756</v>
      </c>
      <c r="X2302" s="73" t="s">
        <v>4371</v>
      </c>
    </row>
    <row r="2303" spans="23:24">
      <c r="W2303" s="73" t="s">
        <v>1757</v>
      </c>
      <c r="X2303" s="73" t="s">
        <v>3427</v>
      </c>
    </row>
    <row r="2304" spans="23:24">
      <c r="W2304" s="73" t="s">
        <v>1758</v>
      </c>
      <c r="X2304" s="73" t="s">
        <v>2888</v>
      </c>
    </row>
    <row r="2305" spans="23:24">
      <c r="W2305" s="73" t="s">
        <v>5917</v>
      </c>
      <c r="X2305" s="73" t="s">
        <v>6073</v>
      </c>
    </row>
    <row r="2306" spans="23:24">
      <c r="W2306" s="73" t="s">
        <v>4847</v>
      </c>
      <c r="X2306" s="73" t="s">
        <v>5312</v>
      </c>
    </row>
    <row r="2307" spans="23:24">
      <c r="W2307" s="73" t="s">
        <v>7841</v>
      </c>
      <c r="X2307" s="73" t="s">
        <v>8273</v>
      </c>
    </row>
    <row r="2308" spans="23:24">
      <c r="W2308" s="73" t="s">
        <v>6280</v>
      </c>
      <c r="X2308" s="73" t="s">
        <v>7269</v>
      </c>
    </row>
    <row r="2309" spans="23:24">
      <c r="W2309" s="73" t="s">
        <v>1760</v>
      </c>
      <c r="X2309" s="73" t="s">
        <v>4372</v>
      </c>
    </row>
    <row r="2310" spans="23:24">
      <c r="W2310" s="73" t="s">
        <v>695</v>
      </c>
      <c r="X2310" s="73" t="s">
        <v>3156</v>
      </c>
    </row>
    <row r="2311" spans="23:24">
      <c r="W2311" s="73" t="s">
        <v>696</v>
      </c>
      <c r="X2311" s="73" t="s">
        <v>2614</v>
      </c>
    </row>
    <row r="2312" spans="23:24">
      <c r="W2312" s="73" t="s">
        <v>5592</v>
      </c>
      <c r="X2312" s="73" t="s">
        <v>5691</v>
      </c>
    </row>
    <row r="2313" spans="23:24">
      <c r="W2313" s="73" t="s">
        <v>697</v>
      </c>
      <c r="X2313" s="73" t="s">
        <v>4099</v>
      </c>
    </row>
    <row r="2314" spans="23:24">
      <c r="W2314" s="73" t="s">
        <v>4848</v>
      </c>
      <c r="X2314" s="73" t="s">
        <v>5313</v>
      </c>
    </row>
    <row r="2315" spans="23:24">
      <c r="W2315" s="73" t="s">
        <v>1764</v>
      </c>
      <c r="X2315" s="73" t="s">
        <v>4373</v>
      </c>
    </row>
    <row r="2316" spans="23:24">
      <c r="W2316" s="73" t="s">
        <v>1765</v>
      </c>
      <c r="X2316" s="73" t="s">
        <v>3429</v>
      </c>
    </row>
    <row r="2317" spans="23:24">
      <c r="W2317" s="73" t="s">
        <v>1766</v>
      </c>
      <c r="X2317" s="73" t="s">
        <v>2890</v>
      </c>
    </row>
    <row r="2318" spans="23:24">
      <c r="W2318" s="73" t="s">
        <v>5918</v>
      </c>
      <c r="X2318" s="73" t="s">
        <v>6074</v>
      </c>
    </row>
    <row r="2319" spans="23:24">
      <c r="W2319" s="73" t="s">
        <v>4849</v>
      </c>
      <c r="X2319" s="73" t="s">
        <v>5314</v>
      </c>
    </row>
    <row r="2320" spans="23:24">
      <c r="W2320" s="73" t="s">
        <v>7842</v>
      </c>
      <c r="X2320" s="73" t="s">
        <v>8274</v>
      </c>
    </row>
    <row r="2321" spans="23:24">
      <c r="W2321" s="73" t="s">
        <v>6281</v>
      </c>
      <c r="X2321" s="73" t="s">
        <v>7270</v>
      </c>
    </row>
    <row r="2322" spans="23:24">
      <c r="W2322" s="73" t="s">
        <v>1768</v>
      </c>
      <c r="X2322" s="73" t="s">
        <v>4374</v>
      </c>
    </row>
    <row r="2323" spans="23:24">
      <c r="W2323" s="73" t="s">
        <v>698</v>
      </c>
      <c r="X2323" s="73" t="s">
        <v>3157</v>
      </c>
    </row>
    <row r="2324" spans="23:24">
      <c r="W2324" s="73" t="s">
        <v>699</v>
      </c>
      <c r="X2324" s="73" t="s">
        <v>2615</v>
      </c>
    </row>
    <row r="2325" spans="23:24">
      <c r="W2325" s="73" t="s">
        <v>5593</v>
      </c>
      <c r="X2325" s="73" t="s">
        <v>5692</v>
      </c>
    </row>
    <row r="2326" spans="23:24">
      <c r="W2326" s="73" t="s">
        <v>700</v>
      </c>
      <c r="X2326" s="73" t="s">
        <v>4100</v>
      </c>
    </row>
    <row r="2327" spans="23:24">
      <c r="W2327" s="73" t="s">
        <v>4850</v>
      </c>
      <c r="X2327" s="73" t="s">
        <v>5315</v>
      </c>
    </row>
    <row r="2328" spans="23:24">
      <c r="W2328" s="73" t="s">
        <v>1772</v>
      </c>
      <c r="X2328" s="73" t="s">
        <v>4375</v>
      </c>
    </row>
    <row r="2329" spans="23:24">
      <c r="W2329" s="73" t="s">
        <v>1773</v>
      </c>
      <c r="X2329" s="73" t="s">
        <v>3431</v>
      </c>
    </row>
    <row r="2330" spans="23:24">
      <c r="W2330" s="73" t="s">
        <v>1774</v>
      </c>
      <c r="X2330" s="73" t="s">
        <v>2892</v>
      </c>
    </row>
    <row r="2331" spans="23:24">
      <c r="W2331" s="73" t="s">
        <v>5919</v>
      </c>
      <c r="X2331" s="73" t="s">
        <v>6075</v>
      </c>
    </row>
    <row r="2332" spans="23:24">
      <c r="W2332" s="73" t="s">
        <v>4851</v>
      </c>
      <c r="X2332" s="73" t="s">
        <v>5316</v>
      </c>
    </row>
    <row r="2333" spans="23:24">
      <c r="W2333" s="73" t="s">
        <v>6282</v>
      </c>
      <c r="X2333" s="73" t="s">
        <v>7271</v>
      </c>
    </row>
    <row r="2334" spans="23:24">
      <c r="W2334" s="73" t="s">
        <v>1776</v>
      </c>
      <c r="X2334" s="73" t="s">
        <v>4376</v>
      </c>
    </row>
    <row r="2335" spans="23:24">
      <c r="W2335" s="73" t="s">
        <v>8275</v>
      </c>
      <c r="X2335" s="73" t="s">
        <v>8276</v>
      </c>
    </row>
    <row r="2336" spans="23:24">
      <c r="W2336" s="73" t="s">
        <v>701</v>
      </c>
      <c r="X2336" s="73" t="s">
        <v>3158</v>
      </c>
    </row>
    <row r="2337" spans="23:24">
      <c r="W2337" s="73" t="s">
        <v>702</v>
      </c>
      <c r="X2337" s="73" t="s">
        <v>2616</v>
      </c>
    </row>
    <row r="2338" spans="23:24">
      <c r="W2338" s="73" t="s">
        <v>5594</v>
      </c>
      <c r="X2338" s="73" t="s">
        <v>5693</v>
      </c>
    </row>
    <row r="2339" spans="23:24">
      <c r="W2339" s="73" t="s">
        <v>703</v>
      </c>
      <c r="X2339" s="73" t="s">
        <v>4101</v>
      </c>
    </row>
    <row r="2340" spans="23:24">
      <c r="W2340" s="73" t="s">
        <v>4852</v>
      </c>
      <c r="X2340" s="73" t="s">
        <v>5317</v>
      </c>
    </row>
    <row r="2341" spans="23:24">
      <c r="W2341" s="73" t="s">
        <v>1780</v>
      </c>
      <c r="X2341" s="73" t="s">
        <v>4377</v>
      </c>
    </row>
    <row r="2342" spans="23:24">
      <c r="W2342" s="73" t="s">
        <v>1781</v>
      </c>
      <c r="X2342" s="73" t="s">
        <v>3433</v>
      </c>
    </row>
    <row r="2343" spans="23:24">
      <c r="W2343" s="73" t="s">
        <v>1782</v>
      </c>
      <c r="X2343" s="73" t="s">
        <v>2894</v>
      </c>
    </row>
    <row r="2344" spans="23:24">
      <c r="W2344" s="73" t="s">
        <v>5920</v>
      </c>
      <c r="X2344" s="73" t="s">
        <v>6076</v>
      </c>
    </row>
    <row r="2345" spans="23:24">
      <c r="W2345" s="73" t="s">
        <v>4853</v>
      </c>
      <c r="X2345" s="73" t="s">
        <v>5318</v>
      </c>
    </row>
    <row r="2346" spans="23:24">
      <c r="W2346" s="73" t="s">
        <v>7843</v>
      </c>
      <c r="X2346" s="73" t="s">
        <v>8277</v>
      </c>
    </row>
    <row r="2347" spans="23:24">
      <c r="W2347" s="73" t="s">
        <v>6283</v>
      </c>
      <c r="X2347" s="73" t="s">
        <v>7272</v>
      </c>
    </row>
    <row r="2348" spans="23:24">
      <c r="W2348" s="73" t="s">
        <v>1784</v>
      </c>
      <c r="X2348" s="73" t="s">
        <v>4378</v>
      </c>
    </row>
    <row r="2349" spans="23:24">
      <c r="W2349" s="73" t="s">
        <v>704</v>
      </c>
      <c r="X2349" s="73" t="s">
        <v>3159</v>
      </c>
    </row>
    <row r="2350" spans="23:24">
      <c r="W2350" s="73" t="s">
        <v>705</v>
      </c>
      <c r="X2350" s="73" t="s">
        <v>2617</v>
      </c>
    </row>
    <row r="2351" spans="23:24">
      <c r="W2351" s="73" t="s">
        <v>5595</v>
      </c>
      <c r="X2351" s="73" t="s">
        <v>5694</v>
      </c>
    </row>
    <row r="2352" spans="23:24">
      <c r="W2352" s="73" t="s">
        <v>706</v>
      </c>
      <c r="X2352" s="73" t="s">
        <v>4102</v>
      </c>
    </row>
    <row r="2353" spans="23:24">
      <c r="W2353" s="73" t="s">
        <v>4854</v>
      </c>
      <c r="X2353" s="73" t="s">
        <v>5319</v>
      </c>
    </row>
    <row r="2354" spans="23:24">
      <c r="W2354" s="73" t="s">
        <v>1788</v>
      </c>
      <c r="X2354" s="73" t="s">
        <v>4379</v>
      </c>
    </row>
    <row r="2355" spans="23:24">
      <c r="W2355" s="73" t="s">
        <v>1797</v>
      </c>
      <c r="X2355" s="73" t="s">
        <v>7273</v>
      </c>
    </row>
    <row r="2356" spans="23:24">
      <c r="W2356" s="73" t="s">
        <v>1798</v>
      </c>
      <c r="X2356" s="73" t="s">
        <v>7274</v>
      </c>
    </row>
    <row r="2357" spans="23:24">
      <c r="W2357" s="73" t="s">
        <v>5921</v>
      </c>
      <c r="X2357" s="73" t="s">
        <v>7275</v>
      </c>
    </row>
    <row r="2358" spans="23:24">
      <c r="W2358" s="73" t="s">
        <v>4857</v>
      </c>
      <c r="X2358" s="73" t="s">
        <v>7276</v>
      </c>
    </row>
    <row r="2359" spans="23:24">
      <c r="W2359" s="73" t="s">
        <v>7844</v>
      </c>
      <c r="X2359" s="73" t="s">
        <v>8278</v>
      </c>
    </row>
    <row r="2360" spans="23:24">
      <c r="W2360" s="73" t="s">
        <v>6284</v>
      </c>
      <c r="X2360" s="73" t="s">
        <v>7277</v>
      </c>
    </row>
    <row r="2361" spans="23:24">
      <c r="W2361" s="73" t="s">
        <v>1800</v>
      </c>
      <c r="X2361" s="73" t="s">
        <v>7278</v>
      </c>
    </row>
    <row r="2362" spans="23:24">
      <c r="W2362" s="73" t="s">
        <v>710</v>
      </c>
      <c r="X2362" s="73" t="s">
        <v>7279</v>
      </c>
    </row>
    <row r="2363" spans="23:24">
      <c r="W2363" s="73" t="s">
        <v>711</v>
      </c>
      <c r="X2363" s="73" t="s">
        <v>7280</v>
      </c>
    </row>
    <row r="2364" spans="23:24">
      <c r="W2364" s="73" t="s">
        <v>5596</v>
      </c>
      <c r="X2364" s="73" t="s">
        <v>7281</v>
      </c>
    </row>
    <row r="2365" spans="23:24">
      <c r="W2365" s="73" t="s">
        <v>712</v>
      </c>
      <c r="X2365" s="73" t="s">
        <v>7282</v>
      </c>
    </row>
    <row r="2366" spans="23:24">
      <c r="W2366" s="73" t="s">
        <v>4858</v>
      </c>
      <c r="X2366" s="73" t="s">
        <v>7283</v>
      </c>
    </row>
    <row r="2367" spans="23:24">
      <c r="W2367" s="73" t="s">
        <v>1804</v>
      </c>
      <c r="X2367" s="73" t="s">
        <v>7284</v>
      </c>
    </row>
    <row r="2368" spans="23:24">
      <c r="W2368" s="73" t="s">
        <v>1789</v>
      </c>
      <c r="X2368" s="73" t="s">
        <v>3435</v>
      </c>
    </row>
    <row r="2369" spans="23:24">
      <c r="W2369" s="73" t="s">
        <v>1790</v>
      </c>
      <c r="X2369" s="73" t="s">
        <v>2896</v>
      </c>
    </row>
    <row r="2370" spans="23:24">
      <c r="W2370" s="73" t="s">
        <v>5922</v>
      </c>
      <c r="X2370" s="73" t="s">
        <v>6077</v>
      </c>
    </row>
    <row r="2371" spans="23:24">
      <c r="W2371" s="73" t="s">
        <v>4855</v>
      </c>
      <c r="X2371" s="73" t="s">
        <v>5322</v>
      </c>
    </row>
    <row r="2372" spans="23:24">
      <c r="W2372" s="73" t="s">
        <v>7845</v>
      </c>
      <c r="X2372" s="73" t="s">
        <v>8279</v>
      </c>
    </row>
    <row r="2373" spans="23:24">
      <c r="W2373" s="73" t="s">
        <v>6285</v>
      </c>
      <c r="X2373" s="73" t="s">
        <v>7285</v>
      </c>
    </row>
    <row r="2374" spans="23:24">
      <c r="W2374" s="73" t="s">
        <v>1792</v>
      </c>
      <c r="X2374" s="73" t="s">
        <v>4380</v>
      </c>
    </row>
    <row r="2375" spans="23:24">
      <c r="W2375" s="73" t="s">
        <v>707</v>
      </c>
      <c r="X2375" s="73" t="s">
        <v>3160</v>
      </c>
    </row>
    <row r="2376" spans="23:24">
      <c r="W2376" s="73" t="s">
        <v>708</v>
      </c>
      <c r="X2376" s="73" t="s">
        <v>2618</v>
      </c>
    </row>
    <row r="2377" spans="23:24">
      <c r="W2377" s="73" t="s">
        <v>5597</v>
      </c>
      <c r="X2377" s="73" t="s">
        <v>5695</v>
      </c>
    </row>
    <row r="2378" spans="23:24">
      <c r="W2378" s="73" t="s">
        <v>709</v>
      </c>
      <c r="X2378" s="73" t="s">
        <v>4103</v>
      </c>
    </row>
    <row r="2379" spans="23:24">
      <c r="W2379" s="73" t="s">
        <v>4856</v>
      </c>
      <c r="X2379" s="73" t="s">
        <v>5323</v>
      </c>
    </row>
    <row r="2380" spans="23:24">
      <c r="W2380" s="73" t="s">
        <v>1796</v>
      </c>
      <c r="X2380" s="73" t="s">
        <v>4381</v>
      </c>
    </row>
    <row r="2381" spans="23:24">
      <c r="W2381" s="73" t="s">
        <v>1813</v>
      </c>
      <c r="X2381" s="73" t="s">
        <v>7286</v>
      </c>
    </row>
    <row r="2382" spans="23:24">
      <c r="W2382" s="73" t="s">
        <v>1814</v>
      </c>
      <c r="X2382" s="73" t="s">
        <v>7287</v>
      </c>
    </row>
    <row r="2383" spans="23:24">
      <c r="W2383" s="73" t="s">
        <v>5923</v>
      </c>
      <c r="X2383" s="73" t="s">
        <v>7288</v>
      </c>
    </row>
    <row r="2384" spans="23:24">
      <c r="W2384" s="73" t="s">
        <v>4861</v>
      </c>
      <c r="X2384" s="73" t="s">
        <v>7289</v>
      </c>
    </row>
    <row r="2385" spans="23:24">
      <c r="W2385" s="73" t="s">
        <v>7846</v>
      </c>
      <c r="X2385" s="73" t="s">
        <v>8280</v>
      </c>
    </row>
    <row r="2386" spans="23:24">
      <c r="W2386" s="73" t="s">
        <v>6286</v>
      </c>
      <c r="X2386" s="73" t="s">
        <v>7290</v>
      </c>
    </row>
    <row r="2387" spans="23:24">
      <c r="W2387" s="73" t="s">
        <v>1816</v>
      </c>
      <c r="X2387" s="73" t="s">
        <v>7291</v>
      </c>
    </row>
    <row r="2388" spans="23:24">
      <c r="W2388" s="73" t="s">
        <v>716</v>
      </c>
      <c r="X2388" s="73" t="s">
        <v>7292</v>
      </c>
    </row>
    <row r="2389" spans="23:24">
      <c r="W2389" s="73" t="s">
        <v>717</v>
      </c>
      <c r="X2389" s="73" t="s">
        <v>7293</v>
      </c>
    </row>
    <row r="2390" spans="23:24">
      <c r="W2390" s="73" t="s">
        <v>5598</v>
      </c>
      <c r="X2390" s="73" t="s">
        <v>7294</v>
      </c>
    </row>
    <row r="2391" spans="23:24">
      <c r="W2391" s="73" t="s">
        <v>718</v>
      </c>
      <c r="X2391" s="73" t="s">
        <v>7295</v>
      </c>
    </row>
    <row r="2392" spans="23:24">
      <c r="W2392" s="73" t="s">
        <v>4862</v>
      </c>
      <c r="X2392" s="73" t="s">
        <v>7296</v>
      </c>
    </row>
    <row r="2393" spans="23:24">
      <c r="W2393" s="73" t="s">
        <v>1820</v>
      </c>
      <c r="X2393" s="73" t="s">
        <v>7297</v>
      </c>
    </row>
    <row r="2394" spans="23:24">
      <c r="W2394" s="73" t="s">
        <v>1805</v>
      </c>
      <c r="X2394" s="73" t="s">
        <v>3439</v>
      </c>
    </row>
    <row r="2395" spans="23:24">
      <c r="W2395" s="73" t="s">
        <v>1806</v>
      </c>
      <c r="X2395" s="73" t="s">
        <v>2900</v>
      </c>
    </row>
    <row r="2396" spans="23:24">
      <c r="W2396" s="73" t="s">
        <v>5924</v>
      </c>
      <c r="X2396" s="73" t="s">
        <v>6078</v>
      </c>
    </row>
    <row r="2397" spans="23:24">
      <c r="W2397" s="73" t="s">
        <v>4859</v>
      </c>
      <c r="X2397" s="73" t="s">
        <v>5326</v>
      </c>
    </row>
    <row r="2398" spans="23:24">
      <c r="W2398" s="73" t="s">
        <v>7847</v>
      </c>
      <c r="X2398" s="73" t="s">
        <v>8281</v>
      </c>
    </row>
    <row r="2399" spans="23:24">
      <c r="W2399" s="73" t="s">
        <v>6287</v>
      </c>
      <c r="X2399" s="73" t="s">
        <v>7298</v>
      </c>
    </row>
    <row r="2400" spans="23:24">
      <c r="W2400" s="73" t="s">
        <v>1808</v>
      </c>
      <c r="X2400" s="73" t="s">
        <v>4384</v>
      </c>
    </row>
    <row r="2401" spans="23:24">
      <c r="W2401" s="73" t="s">
        <v>713</v>
      </c>
      <c r="X2401" s="73" t="s">
        <v>3162</v>
      </c>
    </row>
    <row r="2402" spans="23:24">
      <c r="W2402" s="73" t="s">
        <v>714</v>
      </c>
      <c r="X2402" s="73" t="s">
        <v>2620</v>
      </c>
    </row>
    <row r="2403" spans="23:24">
      <c r="W2403" s="73" t="s">
        <v>5599</v>
      </c>
      <c r="X2403" s="73" t="s">
        <v>5696</v>
      </c>
    </row>
    <row r="2404" spans="23:24">
      <c r="W2404" s="73" t="s">
        <v>715</v>
      </c>
      <c r="X2404" s="73" t="s">
        <v>4105</v>
      </c>
    </row>
    <row r="2405" spans="23:24">
      <c r="W2405" s="73" t="s">
        <v>4860</v>
      </c>
      <c r="X2405" s="73" t="s">
        <v>5327</v>
      </c>
    </row>
    <row r="2406" spans="23:24">
      <c r="W2406" s="73" t="s">
        <v>1812</v>
      </c>
      <c r="X2406" s="73" t="s">
        <v>4385</v>
      </c>
    </row>
    <row r="2407" spans="23:24">
      <c r="W2407" s="73" t="s">
        <v>1821</v>
      </c>
      <c r="X2407" s="73" t="s">
        <v>3443</v>
      </c>
    </row>
    <row r="2408" spans="23:24">
      <c r="W2408" s="73" t="s">
        <v>1822</v>
      </c>
      <c r="X2408" s="73" t="s">
        <v>2904</v>
      </c>
    </row>
    <row r="2409" spans="23:24">
      <c r="W2409" s="73" t="s">
        <v>5925</v>
      </c>
      <c r="X2409" s="73" t="s">
        <v>6079</v>
      </c>
    </row>
    <row r="2410" spans="23:24">
      <c r="W2410" s="73" t="s">
        <v>4863</v>
      </c>
      <c r="X2410" s="73" t="s">
        <v>5328</v>
      </c>
    </row>
    <row r="2411" spans="23:24">
      <c r="W2411" s="73" t="s">
        <v>7848</v>
      </c>
      <c r="X2411" s="73" t="s">
        <v>8282</v>
      </c>
    </row>
    <row r="2412" spans="23:24">
      <c r="W2412" s="73" t="s">
        <v>6288</v>
      </c>
      <c r="X2412" s="73" t="s">
        <v>7299</v>
      </c>
    </row>
    <row r="2413" spans="23:24">
      <c r="W2413" s="73" t="s">
        <v>1824</v>
      </c>
      <c r="X2413" s="73" t="s">
        <v>4388</v>
      </c>
    </row>
    <row r="2414" spans="23:24">
      <c r="W2414" s="73" t="s">
        <v>719</v>
      </c>
      <c r="X2414" s="73" t="s">
        <v>3164</v>
      </c>
    </row>
    <row r="2415" spans="23:24">
      <c r="W2415" s="73" t="s">
        <v>720</v>
      </c>
      <c r="X2415" s="73" t="s">
        <v>2622</v>
      </c>
    </row>
    <row r="2416" spans="23:24">
      <c r="W2416" s="73" t="s">
        <v>5600</v>
      </c>
      <c r="X2416" s="73" t="s">
        <v>5697</v>
      </c>
    </row>
    <row r="2417" spans="23:24">
      <c r="W2417" s="73" t="s">
        <v>721</v>
      </c>
      <c r="X2417" s="73" t="s">
        <v>4107</v>
      </c>
    </row>
    <row r="2418" spans="23:24">
      <c r="W2418" s="73" t="s">
        <v>1829</v>
      </c>
      <c r="X2418" s="73" t="s">
        <v>7300</v>
      </c>
    </row>
    <row r="2419" spans="23:24">
      <c r="W2419" s="73" t="s">
        <v>1830</v>
      </c>
      <c r="X2419" s="73" t="s">
        <v>7301</v>
      </c>
    </row>
    <row r="2420" spans="23:24">
      <c r="W2420" s="73" t="s">
        <v>5926</v>
      </c>
      <c r="X2420" s="73" t="s">
        <v>7302</v>
      </c>
    </row>
    <row r="2421" spans="23:24">
      <c r="W2421" s="73" t="s">
        <v>4865</v>
      </c>
      <c r="X2421" s="73" t="s">
        <v>7303</v>
      </c>
    </row>
    <row r="2422" spans="23:24">
      <c r="W2422" s="73" t="s">
        <v>7849</v>
      </c>
      <c r="X2422" s="73" t="s">
        <v>8283</v>
      </c>
    </row>
    <row r="2423" spans="23:24">
      <c r="W2423" s="73" t="s">
        <v>1832</v>
      </c>
      <c r="X2423" s="73" t="s">
        <v>7304</v>
      </c>
    </row>
    <row r="2424" spans="23:24">
      <c r="W2424" s="73" t="s">
        <v>4866</v>
      </c>
      <c r="X2424" s="73" t="s">
        <v>7305</v>
      </c>
    </row>
    <row r="2425" spans="23:24">
      <c r="W2425" s="73" t="s">
        <v>1836</v>
      </c>
      <c r="X2425" s="73" t="s">
        <v>7306</v>
      </c>
    </row>
    <row r="2426" spans="23:24">
      <c r="W2426" s="73" t="s">
        <v>4864</v>
      </c>
      <c r="X2426" s="73" t="s">
        <v>5331</v>
      </c>
    </row>
    <row r="2427" spans="23:24">
      <c r="W2427" s="73" t="s">
        <v>1828</v>
      </c>
      <c r="X2427" s="73" t="s">
        <v>4389</v>
      </c>
    </row>
    <row r="2428" spans="23:24">
      <c r="W2428" s="73" t="s">
        <v>1837</v>
      </c>
      <c r="X2428" s="73" t="s">
        <v>3447</v>
      </c>
    </row>
    <row r="2429" spans="23:24">
      <c r="W2429" s="73" t="s">
        <v>1838</v>
      </c>
      <c r="X2429" s="73" t="s">
        <v>2908</v>
      </c>
    </row>
    <row r="2430" spans="23:24">
      <c r="W2430" s="73" t="s">
        <v>5927</v>
      </c>
      <c r="X2430" s="73" t="s">
        <v>6080</v>
      </c>
    </row>
    <row r="2431" spans="23:24">
      <c r="W2431" s="73" t="s">
        <v>4867</v>
      </c>
      <c r="X2431" s="73" t="s">
        <v>5332</v>
      </c>
    </row>
    <row r="2432" spans="23:24">
      <c r="W2432" s="73" t="s">
        <v>7850</v>
      </c>
      <c r="X2432" s="73" t="s">
        <v>8284</v>
      </c>
    </row>
    <row r="2433" spans="23:24">
      <c r="W2433" s="73" t="s">
        <v>6289</v>
      </c>
      <c r="X2433" s="73" t="s">
        <v>7307</v>
      </c>
    </row>
    <row r="2434" spans="23:24">
      <c r="W2434" s="73" t="s">
        <v>1840</v>
      </c>
      <c r="X2434" s="73" t="s">
        <v>4392</v>
      </c>
    </row>
    <row r="2435" spans="23:24">
      <c r="W2435" s="73" t="s">
        <v>722</v>
      </c>
      <c r="X2435" s="73" t="s">
        <v>3165</v>
      </c>
    </row>
    <row r="2436" spans="23:24">
      <c r="W2436" s="73" t="s">
        <v>723</v>
      </c>
      <c r="X2436" s="73" t="s">
        <v>2623</v>
      </c>
    </row>
    <row r="2437" spans="23:24">
      <c r="W2437" s="73" t="s">
        <v>5601</v>
      </c>
      <c r="X2437" s="73" t="s">
        <v>5698</v>
      </c>
    </row>
    <row r="2438" spans="23:24">
      <c r="W2438" s="73" t="s">
        <v>724</v>
      </c>
      <c r="X2438" s="73" t="s">
        <v>4108</v>
      </c>
    </row>
    <row r="2439" spans="23:24">
      <c r="W2439" s="73" t="s">
        <v>1845</v>
      </c>
      <c r="X2439" s="73" t="s">
        <v>7308</v>
      </c>
    </row>
    <row r="2440" spans="23:24">
      <c r="W2440" s="73" t="s">
        <v>1846</v>
      </c>
      <c r="X2440" s="73" t="s">
        <v>7309</v>
      </c>
    </row>
    <row r="2441" spans="23:24">
      <c r="W2441" s="73" t="s">
        <v>5928</v>
      </c>
      <c r="X2441" s="73" t="s">
        <v>7310</v>
      </c>
    </row>
    <row r="2442" spans="23:24">
      <c r="W2442" s="73" t="s">
        <v>4869</v>
      </c>
      <c r="X2442" s="73" t="s">
        <v>7311</v>
      </c>
    </row>
    <row r="2443" spans="23:24">
      <c r="W2443" s="73" t="s">
        <v>7851</v>
      </c>
      <c r="X2443" s="73" t="s">
        <v>8285</v>
      </c>
    </row>
    <row r="2444" spans="23:24">
      <c r="W2444" s="73" t="s">
        <v>1848</v>
      </c>
      <c r="X2444" s="73" t="s">
        <v>7312</v>
      </c>
    </row>
    <row r="2445" spans="23:24">
      <c r="W2445" s="73" t="s">
        <v>4870</v>
      </c>
      <c r="X2445" s="73" t="s">
        <v>7313</v>
      </c>
    </row>
    <row r="2446" spans="23:24">
      <c r="W2446" s="73" t="s">
        <v>1852</v>
      </c>
      <c r="X2446" s="73" t="s">
        <v>7314</v>
      </c>
    </row>
    <row r="2447" spans="23:24">
      <c r="W2447" s="73" t="s">
        <v>4868</v>
      </c>
      <c r="X2447" s="73" t="s">
        <v>5335</v>
      </c>
    </row>
    <row r="2448" spans="23:24">
      <c r="W2448" s="73" t="s">
        <v>1844</v>
      </c>
      <c r="X2448" s="73" t="s">
        <v>4393</v>
      </c>
    </row>
    <row r="2449" spans="23:24">
      <c r="W2449" s="73" t="s">
        <v>1853</v>
      </c>
      <c r="X2449" s="73" t="s">
        <v>3451</v>
      </c>
    </row>
    <row r="2450" spans="23:24">
      <c r="W2450" s="73" t="s">
        <v>1854</v>
      </c>
      <c r="X2450" s="73" t="s">
        <v>2912</v>
      </c>
    </row>
    <row r="2451" spans="23:24">
      <c r="W2451" s="73" t="s">
        <v>5929</v>
      </c>
      <c r="X2451" s="73" t="s">
        <v>6081</v>
      </c>
    </row>
    <row r="2452" spans="23:24">
      <c r="W2452" s="73" t="s">
        <v>4871</v>
      </c>
      <c r="X2452" s="73" t="s">
        <v>5336</v>
      </c>
    </row>
    <row r="2453" spans="23:24">
      <c r="W2453" s="73" t="s">
        <v>7852</v>
      </c>
      <c r="X2453" s="73" t="s">
        <v>8286</v>
      </c>
    </row>
    <row r="2454" spans="23:24">
      <c r="W2454" s="73" t="s">
        <v>6290</v>
      </c>
      <c r="X2454" s="73" t="s">
        <v>7315</v>
      </c>
    </row>
    <row r="2455" spans="23:24">
      <c r="W2455" s="73" t="s">
        <v>1856</v>
      </c>
      <c r="X2455" s="73" t="s">
        <v>4396</v>
      </c>
    </row>
    <row r="2456" spans="23:24">
      <c r="W2456" s="73" t="s">
        <v>725</v>
      </c>
      <c r="X2456" s="73" t="s">
        <v>3166</v>
      </c>
    </row>
    <row r="2457" spans="23:24">
      <c r="W2457" s="73" t="s">
        <v>726</v>
      </c>
      <c r="X2457" s="73" t="s">
        <v>2624</v>
      </c>
    </row>
    <row r="2458" spans="23:24">
      <c r="W2458" s="73" t="s">
        <v>5602</v>
      </c>
      <c r="X2458" s="73" t="s">
        <v>5699</v>
      </c>
    </row>
    <row r="2459" spans="23:24">
      <c r="W2459" s="73" t="s">
        <v>727</v>
      </c>
      <c r="X2459" s="73" t="s">
        <v>4109</v>
      </c>
    </row>
    <row r="2460" spans="23:24">
      <c r="W2460" s="73" t="s">
        <v>1861</v>
      </c>
      <c r="X2460" s="73" t="s">
        <v>7316</v>
      </c>
    </row>
    <row r="2461" spans="23:24">
      <c r="W2461" s="73" t="s">
        <v>1862</v>
      </c>
      <c r="X2461" s="73" t="s">
        <v>7317</v>
      </c>
    </row>
    <row r="2462" spans="23:24">
      <c r="W2462" s="73" t="s">
        <v>5930</v>
      </c>
      <c r="X2462" s="73" t="s">
        <v>7318</v>
      </c>
    </row>
    <row r="2463" spans="23:24">
      <c r="W2463" s="73" t="s">
        <v>4873</v>
      </c>
      <c r="X2463" s="73" t="s">
        <v>7319</v>
      </c>
    </row>
    <row r="2464" spans="23:24">
      <c r="W2464" s="73" t="s">
        <v>7853</v>
      </c>
      <c r="X2464" s="73" t="s">
        <v>8287</v>
      </c>
    </row>
    <row r="2465" spans="23:24">
      <c r="W2465" s="73" t="s">
        <v>1864</v>
      </c>
      <c r="X2465" s="73" t="s">
        <v>7320</v>
      </c>
    </row>
    <row r="2466" spans="23:24">
      <c r="W2466" s="73" t="s">
        <v>4874</v>
      </c>
      <c r="X2466" s="73" t="s">
        <v>7321</v>
      </c>
    </row>
    <row r="2467" spans="23:24">
      <c r="W2467" s="73" t="s">
        <v>1868</v>
      </c>
      <c r="X2467" s="73" t="s">
        <v>7322</v>
      </c>
    </row>
    <row r="2468" spans="23:24">
      <c r="W2468" s="73" t="s">
        <v>4872</v>
      </c>
      <c r="X2468" s="73" t="s">
        <v>5339</v>
      </c>
    </row>
    <row r="2469" spans="23:24">
      <c r="W2469" s="73" t="s">
        <v>1860</v>
      </c>
      <c r="X2469" s="73" t="s">
        <v>4397</v>
      </c>
    </row>
    <row r="2470" spans="23:24">
      <c r="W2470" s="73" t="s">
        <v>1869</v>
      </c>
      <c r="X2470" s="73" t="s">
        <v>3455</v>
      </c>
    </row>
    <row r="2471" spans="23:24">
      <c r="W2471" s="73" t="s">
        <v>1870</v>
      </c>
      <c r="X2471" s="73" t="s">
        <v>2916</v>
      </c>
    </row>
    <row r="2472" spans="23:24">
      <c r="W2472" s="73" t="s">
        <v>5931</v>
      </c>
      <c r="X2472" s="73" t="s">
        <v>6082</v>
      </c>
    </row>
    <row r="2473" spans="23:24">
      <c r="W2473" s="73" t="s">
        <v>4875</v>
      </c>
      <c r="X2473" s="73" t="s">
        <v>5340</v>
      </c>
    </row>
    <row r="2474" spans="23:24">
      <c r="W2474" s="73" t="s">
        <v>7854</v>
      </c>
      <c r="X2474" s="73" t="s">
        <v>8288</v>
      </c>
    </row>
    <row r="2475" spans="23:24">
      <c r="W2475" s="73" t="s">
        <v>6291</v>
      </c>
      <c r="X2475" s="73" t="s">
        <v>7323</v>
      </c>
    </row>
    <row r="2476" spans="23:24">
      <c r="W2476" s="73" t="s">
        <v>1872</v>
      </c>
      <c r="X2476" s="73" t="s">
        <v>4400</v>
      </c>
    </row>
    <row r="2477" spans="23:24">
      <c r="W2477" s="73" t="s">
        <v>728</v>
      </c>
      <c r="X2477" s="73" t="s">
        <v>3167</v>
      </c>
    </row>
    <row r="2478" spans="23:24">
      <c r="W2478" s="73" t="s">
        <v>729</v>
      </c>
      <c r="X2478" s="73" t="s">
        <v>2625</v>
      </c>
    </row>
    <row r="2479" spans="23:24">
      <c r="W2479" s="73" t="s">
        <v>5603</v>
      </c>
      <c r="X2479" s="73" t="s">
        <v>5700</v>
      </c>
    </row>
    <row r="2480" spans="23:24">
      <c r="W2480" s="73" t="s">
        <v>730</v>
      </c>
      <c r="X2480" s="73" t="s">
        <v>4110</v>
      </c>
    </row>
    <row r="2481" spans="23:24">
      <c r="W2481" s="73" t="s">
        <v>4876</v>
      </c>
      <c r="X2481" s="73" t="s">
        <v>5341</v>
      </c>
    </row>
    <row r="2482" spans="23:24">
      <c r="W2482" s="73" t="s">
        <v>1876</v>
      </c>
      <c r="X2482" s="73" t="s">
        <v>4401</v>
      </c>
    </row>
    <row r="2483" spans="23:24">
      <c r="W2483" s="73" t="s">
        <v>1877</v>
      </c>
      <c r="X2483" s="73" t="s">
        <v>3457</v>
      </c>
    </row>
    <row r="2484" spans="23:24">
      <c r="W2484" s="73" t="s">
        <v>1878</v>
      </c>
      <c r="X2484" s="73" t="s">
        <v>2918</v>
      </c>
    </row>
    <row r="2485" spans="23:24">
      <c r="W2485" s="73" t="s">
        <v>5932</v>
      </c>
      <c r="X2485" s="73" t="s">
        <v>6083</v>
      </c>
    </row>
    <row r="2486" spans="23:24">
      <c r="W2486" s="73" t="s">
        <v>4877</v>
      </c>
      <c r="X2486" s="73" t="s">
        <v>5342</v>
      </c>
    </row>
    <row r="2487" spans="23:24">
      <c r="W2487" s="73" t="s">
        <v>7855</v>
      </c>
      <c r="X2487" s="73" t="s">
        <v>8289</v>
      </c>
    </row>
    <row r="2488" spans="23:24">
      <c r="W2488" s="73" t="s">
        <v>6292</v>
      </c>
      <c r="X2488" s="73" t="s">
        <v>7324</v>
      </c>
    </row>
    <row r="2489" spans="23:24">
      <c r="W2489" s="73" t="s">
        <v>1880</v>
      </c>
      <c r="X2489" s="73" t="s">
        <v>4402</v>
      </c>
    </row>
    <row r="2490" spans="23:24">
      <c r="W2490" s="73" t="s">
        <v>731</v>
      </c>
      <c r="X2490" s="73" t="s">
        <v>3168</v>
      </c>
    </row>
    <row r="2491" spans="23:24">
      <c r="W2491" s="73" t="s">
        <v>732</v>
      </c>
      <c r="X2491" s="73" t="s">
        <v>2626</v>
      </c>
    </row>
    <row r="2492" spans="23:24">
      <c r="W2492" s="73" t="s">
        <v>5604</v>
      </c>
      <c r="X2492" s="73" t="s">
        <v>5701</v>
      </c>
    </row>
    <row r="2493" spans="23:24">
      <c r="W2493" s="73" t="s">
        <v>733</v>
      </c>
      <c r="X2493" s="73" t="s">
        <v>4111</v>
      </c>
    </row>
    <row r="2494" spans="23:24">
      <c r="W2494" s="73" t="s">
        <v>4878</v>
      </c>
      <c r="X2494" s="73" t="s">
        <v>5343</v>
      </c>
    </row>
    <row r="2495" spans="23:24">
      <c r="W2495" s="73" t="s">
        <v>1884</v>
      </c>
      <c r="X2495" s="73" t="s">
        <v>4403</v>
      </c>
    </row>
    <row r="2496" spans="23:24">
      <c r="W2496" s="73" t="s">
        <v>1893</v>
      </c>
      <c r="X2496" s="73" t="s">
        <v>7325</v>
      </c>
    </row>
    <row r="2497" spans="23:24">
      <c r="W2497" s="73" t="s">
        <v>1894</v>
      </c>
      <c r="X2497" s="73" t="s">
        <v>7326</v>
      </c>
    </row>
    <row r="2498" spans="23:24">
      <c r="W2498" s="73" t="s">
        <v>5933</v>
      </c>
      <c r="X2498" s="73" t="s">
        <v>7327</v>
      </c>
    </row>
    <row r="2499" spans="23:24">
      <c r="W2499" s="73" t="s">
        <v>4881</v>
      </c>
      <c r="X2499" s="73" t="s">
        <v>7328</v>
      </c>
    </row>
    <row r="2500" spans="23:24">
      <c r="W2500" s="73" t="s">
        <v>7856</v>
      </c>
      <c r="X2500" s="73" t="s">
        <v>8290</v>
      </c>
    </row>
    <row r="2501" spans="23:24">
      <c r="W2501" s="73" t="s">
        <v>6293</v>
      </c>
      <c r="X2501" s="73" t="s">
        <v>7329</v>
      </c>
    </row>
    <row r="2502" spans="23:24">
      <c r="W2502" s="73" t="s">
        <v>1896</v>
      </c>
      <c r="X2502" s="73" t="s">
        <v>7330</v>
      </c>
    </row>
    <row r="2503" spans="23:24">
      <c r="W2503" s="73" t="s">
        <v>737</v>
      </c>
      <c r="X2503" s="73" t="s">
        <v>7331</v>
      </c>
    </row>
    <row r="2504" spans="23:24">
      <c r="W2504" s="73" t="s">
        <v>738</v>
      </c>
      <c r="X2504" s="73" t="s">
        <v>7332</v>
      </c>
    </row>
    <row r="2505" spans="23:24">
      <c r="W2505" s="73" t="s">
        <v>5605</v>
      </c>
      <c r="X2505" s="73" t="s">
        <v>7333</v>
      </c>
    </row>
    <row r="2506" spans="23:24">
      <c r="W2506" s="73" t="s">
        <v>739</v>
      </c>
      <c r="X2506" s="73" t="s">
        <v>7334</v>
      </c>
    </row>
    <row r="2507" spans="23:24">
      <c r="W2507" s="73" t="s">
        <v>4882</v>
      </c>
      <c r="X2507" s="73" t="s">
        <v>7335</v>
      </c>
    </row>
    <row r="2508" spans="23:24">
      <c r="W2508" s="73" t="s">
        <v>1900</v>
      </c>
      <c r="X2508" s="73" t="s">
        <v>7336</v>
      </c>
    </row>
    <row r="2509" spans="23:24">
      <c r="W2509" s="73" t="s">
        <v>1885</v>
      </c>
      <c r="X2509" s="73" t="s">
        <v>3459</v>
      </c>
    </row>
    <row r="2510" spans="23:24">
      <c r="W2510" s="73" t="s">
        <v>1886</v>
      </c>
      <c r="X2510" s="73" t="s">
        <v>2920</v>
      </c>
    </row>
    <row r="2511" spans="23:24">
      <c r="W2511" s="73" t="s">
        <v>5934</v>
      </c>
      <c r="X2511" s="73" t="s">
        <v>6084</v>
      </c>
    </row>
    <row r="2512" spans="23:24">
      <c r="W2512" s="73" t="s">
        <v>4879</v>
      </c>
      <c r="X2512" s="73" t="s">
        <v>5346</v>
      </c>
    </row>
    <row r="2513" spans="23:24">
      <c r="W2513" s="73" t="s">
        <v>7857</v>
      </c>
      <c r="X2513" s="73" t="s">
        <v>8291</v>
      </c>
    </row>
    <row r="2514" spans="23:24">
      <c r="W2514" s="73" t="s">
        <v>6294</v>
      </c>
      <c r="X2514" s="73" t="s">
        <v>7337</v>
      </c>
    </row>
    <row r="2515" spans="23:24">
      <c r="W2515" s="73" t="s">
        <v>1888</v>
      </c>
      <c r="X2515" s="73" t="s">
        <v>4404</v>
      </c>
    </row>
    <row r="2516" spans="23:24">
      <c r="W2516" s="73" t="s">
        <v>734</v>
      </c>
      <c r="X2516" s="73" t="s">
        <v>3169</v>
      </c>
    </row>
    <row r="2517" spans="23:24">
      <c r="W2517" s="73" t="s">
        <v>735</v>
      </c>
      <c r="X2517" s="73" t="s">
        <v>2627</v>
      </c>
    </row>
    <row r="2518" spans="23:24">
      <c r="W2518" s="73" t="s">
        <v>5606</v>
      </c>
      <c r="X2518" s="73" t="s">
        <v>5702</v>
      </c>
    </row>
    <row r="2519" spans="23:24">
      <c r="W2519" s="73" t="s">
        <v>736</v>
      </c>
      <c r="X2519" s="73" t="s">
        <v>4112</v>
      </c>
    </row>
    <row r="2520" spans="23:24">
      <c r="W2520" s="73" t="s">
        <v>4880</v>
      </c>
      <c r="X2520" s="73" t="s">
        <v>5347</v>
      </c>
    </row>
    <row r="2521" spans="23:24">
      <c r="W2521" s="73" t="s">
        <v>1892</v>
      </c>
      <c r="X2521" s="73" t="s">
        <v>4405</v>
      </c>
    </row>
    <row r="2522" spans="23:24">
      <c r="W2522" s="73" t="s">
        <v>1909</v>
      </c>
      <c r="X2522" s="73" t="s">
        <v>7338</v>
      </c>
    </row>
    <row r="2523" spans="23:24">
      <c r="W2523" s="73" t="s">
        <v>1910</v>
      </c>
      <c r="X2523" s="73" t="s">
        <v>7339</v>
      </c>
    </row>
    <row r="2524" spans="23:24">
      <c r="W2524" s="73" t="s">
        <v>5935</v>
      </c>
      <c r="X2524" s="73" t="s">
        <v>7340</v>
      </c>
    </row>
    <row r="2525" spans="23:24">
      <c r="W2525" s="73" t="s">
        <v>4885</v>
      </c>
      <c r="X2525" s="73" t="s">
        <v>7341</v>
      </c>
    </row>
    <row r="2526" spans="23:24">
      <c r="W2526" s="73" t="s">
        <v>7858</v>
      </c>
      <c r="X2526" s="73" t="s">
        <v>8292</v>
      </c>
    </row>
    <row r="2527" spans="23:24">
      <c r="W2527" s="73" t="s">
        <v>6295</v>
      </c>
      <c r="X2527" s="73" t="s">
        <v>7342</v>
      </c>
    </row>
    <row r="2528" spans="23:24">
      <c r="W2528" s="73" t="s">
        <v>1912</v>
      </c>
      <c r="X2528" s="73" t="s">
        <v>7343</v>
      </c>
    </row>
    <row r="2529" spans="23:24">
      <c r="W2529" s="73" t="s">
        <v>743</v>
      </c>
      <c r="X2529" s="73" t="s">
        <v>7344</v>
      </c>
    </row>
    <row r="2530" spans="23:24">
      <c r="W2530" s="73" t="s">
        <v>744</v>
      </c>
      <c r="X2530" s="73" t="s">
        <v>7345</v>
      </c>
    </row>
    <row r="2531" spans="23:24">
      <c r="W2531" s="73" t="s">
        <v>5607</v>
      </c>
      <c r="X2531" s="73" t="s">
        <v>7346</v>
      </c>
    </row>
    <row r="2532" spans="23:24">
      <c r="W2532" s="73" t="s">
        <v>745</v>
      </c>
      <c r="X2532" s="73" t="s">
        <v>7347</v>
      </c>
    </row>
    <row r="2533" spans="23:24">
      <c r="W2533" s="73" t="s">
        <v>4886</v>
      </c>
      <c r="X2533" s="73" t="s">
        <v>7348</v>
      </c>
    </row>
    <row r="2534" spans="23:24">
      <c r="W2534" s="73" t="s">
        <v>1916</v>
      </c>
      <c r="X2534" s="73" t="s">
        <v>7349</v>
      </c>
    </row>
    <row r="2535" spans="23:24">
      <c r="W2535" s="73" t="s">
        <v>1901</v>
      </c>
      <c r="X2535" s="73" t="s">
        <v>3463</v>
      </c>
    </row>
    <row r="2536" spans="23:24">
      <c r="W2536" s="73" t="s">
        <v>1902</v>
      </c>
      <c r="X2536" s="73" t="s">
        <v>2924</v>
      </c>
    </row>
    <row r="2537" spans="23:24">
      <c r="W2537" s="73" t="s">
        <v>5936</v>
      </c>
      <c r="X2537" s="73" t="s">
        <v>6085</v>
      </c>
    </row>
    <row r="2538" spans="23:24">
      <c r="W2538" s="73" t="s">
        <v>4883</v>
      </c>
      <c r="X2538" s="73" t="s">
        <v>5350</v>
      </c>
    </row>
    <row r="2539" spans="23:24">
      <c r="W2539" s="73" t="s">
        <v>7859</v>
      </c>
      <c r="X2539" s="73" t="s">
        <v>8293</v>
      </c>
    </row>
    <row r="2540" spans="23:24">
      <c r="W2540" s="73" t="s">
        <v>6296</v>
      </c>
      <c r="X2540" s="73" t="s">
        <v>7350</v>
      </c>
    </row>
    <row r="2541" spans="23:24">
      <c r="W2541" s="73" t="s">
        <v>1904</v>
      </c>
      <c r="X2541" s="73" t="s">
        <v>4408</v>
      </c>
    </row>
    <row r="2542" spans="23:24">
      <c r="W2542" s="73" t="s">
        <v>740</v>
      </c>
      <c r="X2542" s="73" t="s">
        <v>3171</v>
      </c>
    </row>
    <row r="2543" spans="23:24">
      <c r="W2543" s="73" t="s">
        <v>741</v>
      </c>
      <c r="X2543" s="73" t="s">
        <v>2629</v>
      </c>
    </row>
    <row r="2544" spans="23:24">
      <c r="W2544" s="73" t="s">
        <v>5608</v>
      </c>
      <c r="X2544" s="73" t="s">
        <v>5703</v>
      </c>
    </row>
    <row r="2545" spans="23:24">
      <c r="W2545" s="73" t="s">
        <v>742</v>
      </c>
      <c r="X2545" s="73" t="s">
        <v>4114</v>
      </c>
    </row>
    <row r="2546" spans="23:24">
      <c r="W2546" s="73" t="s">
        <v>4884</v>
      </c>
      <c r="X2546" s="73" t="s">
        <v>5351</v>
      </c>
    </row>
    <row r="2547" spans="23:24">
      <c r="W2547" s="73" t="s">
        <v>1908</v>
      </c>
      <c r="X2547" s="73" t="s">
        <v>4409</v>
      </c>
    </row>
    <row r="2548" spans="23:24">
      <c r="W2548" s="73" t="s">
        <v>1917</v>
      </c>
      <c r="X2548" s="73" t="s">
        <v>3467</v>
      </c>
    </row>
    <row r="2549" spans="23:24">
      <c r="W2549" s="73" t="s">
        <v>1918</v>
      </c>
      <c r="X2549" s="73" t="s">
        <v>2928</v>
      </c>
    </row>
    <row r="2550" spans="23:24">
      <c r="W2550" s="73" t="s">
        <v>5937</v>
      </c>
      <c r="X2550" s="73" t="s">
        <v>6086</v>
      </c>
    </row>
    <row r="2551" spans="23:24">
      <c r="W2551" s="73" t="s">
        <v>4887</v>
      </c>
      <c r="X2551" s="73" t="s">
        <v>5352</v>
      </c>
    </row>
    <row r="2552" spans="23:24">
      <c r="W2552" s="73" t="s">
        <v>7860</v>
      </c>
      <c r="X2552" s="73" t="s">
        <v>8294</v>
      </c>
    </row>
    <row r="2553" spans="23:24">
      <c r="W2553" s="73" t="s">
        <v>6297</v>
      </c>
      <c r="X2553" s="73" t="s">
        <v>7351</v>
      </c>
    </row>
    <row r="2554" spans="23:24">
      <c r="W2554" s="73" t="s">
        <v>1920</v>
      </c>
      <c r="X2554" s="73" t="s">
        <v>4412</v>
      </c>
    </row>
    <row r="2555" spans="23:24">
      <c r="W2555" s="73" t="s">
        <v>746</v>
      </c>
      <c r="X2555" s="73" t="s">
        <v>3173</v>
      </c>
    </row>
    <row r="2556" spans="23:24">
      <c r="W2556" s="73" t="s">
        <v>747</v>
      </c>
      <c r="X2556" s="73" t="s">
        <v>2631</v>
      </c>
    </row>
    <row r="2557" spans="23:24">
      <c r="W2557" s="73" t="s">
        <v>5609</v>
      </c>
      <c r="X2557" s="73" t="s">
        <v>5704</v>
      </c>
    </row>
    <row r="2558" spans="23:24">
      <c r="W2558" s="73" t="s">
        <v>748</v>
      </c>
      <c r="X2558" s="73" t="s">
        <v>4116</v>
      </c>
    </row>
    <row r="2559" spans="23:24">
      <c r="W2559" s="73" t="s">
        <v>4888</v>
      </c>
      <c r="X2559" s="73" t="s">
        <v>5353</v>
      </c>
    </row>
    <row r="2560" spans="23:24">
      <c r="W2560" s="73" t="s">
        <v>1924</v>
      </c>
      <c r="X2560" s="73" t="s">
        <v>4413</v>
      </c>
    </row>
    <row r="2561" spans="23:24">
      <c r="W2561" s="73" t="s">
        <v>1925</v>
      </c>
      <c r="X2561" s="73" t="s">
        <v>3469</v>
      </c>
    </row>
    <row r="2562" spans="23:24">
      <c r="W2562" s="73" t="s">
        <v>1926</v>
      </c>
      <c r="X2562" s="73" t="s">
        <v>2930</v>
      </c>
    </row>
    <row r="2563" spans="23:24">
      <c r="W2563" s="73" t="s">
        <v>5938</v>
      </c>
      <c r="X2563" s="73" t="s">
        <v>6087</v>
      </c>
    </row>
    <row r="2564" spans="23:24">
      <c r="W2564" s="73" t="s">
        <v>4889</v>
      </c>
      <c r="X2564" s="73" t="s">
        <v>5354</v>
      </c>
    </row>
    <row r="2565" spans="23:24">
      <c r="W2565" s="73" t="s">
        <v>7861</v>
      </c>
      <c r="X2565" s="73" t="s">
        <v>8295</v>
      </c>
    </row>
    <row r="2566" spans="23:24">
      <c r="W2566" s="73" t="s">
        <v>6298</v>
      </c>
      <c r="X2566" s="73" t="s">
        <v>7352</v>
      </c>
    </row>
    <row r="2567" spans="23:24">
      <c r="W2567" s="73" t="s">
        <v>1928</v>
      </c>
      <c r="X2567" s="73" t="s">
        <v>4414</v>
      </c>
    </row>
    <row r="2568" spans="23:24">
      <c r="W2568" s="73" t="s">
        <v>749</v>
      </c>
      <c r="X2568" s="73" t="s">
        <v>3174</v>
      </c>
    </row>
    <row r="2569" spans="23:24">
      <c r="W2569" s="73" t="s">
        <v>750</v>
      </c>
      <c r="X2569" s="73" t="s">
        <v>2632</v>
      </c>
    </row>
    <row r="2570" spans="23:24">
      <c r="W2570" s="73" t="s">
        <v>5610</v>
      </c>
      <c r="X2570" s="73" t="s">
        <v>5705</v>
      </c>
    </row>
    <row r="2571" spans="23:24">
      <c r="W2571" s="73" t="s">
        <v>751</v>
      </c>
      <c r="X2571" s="73" t="s">
        <v>4117</v>
      </c>
    </row>
    <row r="2572" spans="23:24">
      <c r="W2572" s="73" t="s">
        <v>4890</v>
      </c>
      <c r="X2572" s="73" t="s">
        <v>5355</v>
      </c>
    </row>
    <row r="2573" spans="23:24">
      <c r="W2573" s="73" t="s">
        <v>1932</v>
      </c>
      <c r="X2573" s="73" t="s">
        <v>4415</v>
      </c>
    </row>
    <row r="2574" spans="23:24">
      <c r="W2574" s="73" t="s">
        <v>1933</v>
      </c>
      <c r="X2574" s="73" t="s">
        <v>3471</v>
      </c>
    </row>
    <row r="2575" spans="23:24">
      <c r="W2575" s="73" t="s">
        <v>1934</v>
      </c>
      <c r="X2575" s="73" t="s">
        <v>2932</v>
      </c>
    </row>
    <row r="2576" spans="23:24">
      <c r="W2576" s="73" t="s">
        <v>5939</v>
      </c>
      <c r="X2576" s="73" t="s">
        <v>6088</v>
      </c>
    </row>
    <row r="2577" spans="23:24">
      <c r="W2577" s="73" t="s">
        <v>4891</v>
      </c>
      <c r="X2577" s="73" t="s">
        <v>5356</v>
      </c>
    </row>
    <row r="2578" spans="23:24">
      <c r="W2578" s="73" t="s">
        <v>7862</v>
      </c>
      <c r="X2578" s="73" t="s">
        <v>8296</v>
      </c>
    </row>
    <row r="2579" spans="23:24">
      <c r="W2579" s="73" t="s">
        <v>6299</v>
      </c>
      <c r="X2579" s="73" t="s">
        <v>7353</v>
      </c>
    </row>
    <row r="2580" spans="23:24">
      <c r="W2580" s="73" t="s">
        <v>1936</v>
      </c>
      <c r="X2580" s="73" t="s">
        <v>4416</v>
      </c>
    </row>
    <row r="2581" spans="23:24">
      <c r="W2581" s="73" t="s">
        <v>752</v>
      </c>
      <c r="X2581" s="73" t="s">
        <v>3175</v>
      </c>
    </row>
    <row r="2582" spans="23:24">
      <c r="W2582" s="73" t="s">
        <v>753</v>
      </c>
      <c r="X2582" s="73" t="s">
        <v>2633</v>
      </c>
    </row>
    <row r="2583" spans="23:24">
      <c r="W2583" s="73" t="s">
        <v>5611</v>
      </c>
      <c r="X2583" s="73" t="s">
        <v>5706</v>
      </c>
    </row>
    <row r="2584" spans="23:24">
      <c r="W2584" s="73" t="s">
        <v>754</v>
      </c>
      <c r="X2584" s="73" t="s">
        <v>4118</v>
      </c>
    </row>
    <row r="2585" spans="23:24">
      <c r="W2585" s="73" t="s">
        <v>4892</v>
      </c>
      <c r="X2585" s="73" t="s">
        <v>5357</v>
      </c>
    </row>
    <row r="2586" spans="23:24">
      <c r="W2586" s="73" t="s">
        <v>1940</v>
      </c>
      <c r="X2586" s="73" t="s">
        <v>4417</v>
      </c>
    </row>
    <row r="2587" spans="23:24">
      <c r="W2587" s="73" t="s">
        <v>1941</v>
      </c>
      <c r="X2587" s="73" t="s">
        <v>3473</v>
      </c>
    </row>
    <row r="2588" spans="23:24">
      <c r="W2588" s="73" t="s">
        <v>1942</v>
      </c>
      <c r="X2588" s="73" t="s">
        <v>2934</v>
      </c>
    </row>
    <row r="2589" spans="23:24">
      <c r="W2589" s="73" t="s">
        <v>5940</v>
      </c>
      <c r="X2589" s="73" t="s">
        <v>6089</v>
      </c>
    </row>
    <row r="2590" spans="23:24">
      <c r="W2590" s="73" t="s">
        <v>4893</v>
      </c>
      <c r="X2590" s="73" t="s">
        <v>5358</v>
      </c>
    </row>
    <row r="2591" spans="23:24">
      <c r="W2591" s="73" t="s">
        <v>7863</v>
      </c>
      <c r="X2591" s="73" t="s">
        <v>8297</v>
      </c>
    </row>
    <row r="2592" spans="23:24">
      <c r="W2592" s="73" t="s">
        <v>6300</v>
      </c>
      <c r="X2592" s="73" t="s">
        <v>7354</v>
      </c>
    </row>
    <row r="2593" spans="23:24">
      <c r="W2593" s="73" t="s">
        <v>1944</v>
      </c>
      <c r="X2593" s="73" t="s">
        <v>4418</v>
      </c>
    </row>
    <row r="2594" spans="23:24">
      <c r="W2594" s="73" t="s">
        <v>755</v>
      </c>
      <c r="X2594" s="73" t="s">
        <v>3176</v>
      </c>
    </row>
    <row r="2595" spans="23:24">
      <c r="W2595" s="73" t="s">
        <v>756</v>
      </c>
      <c r="X2595" s="73" t="s">
        <v>2634</v>
      </c>
    </row>
    <row r="2596" spans="23:24">
      <c r="W2596" s="73" t="s">
        <v>5612</v>
      </c>
      <c r="X2596" s="73" t="s">
        <v>5707</v>
      </c>
    </row>
    <row r="2597" spans="23:24">
      <c r="W2597" s="73" t="s">
        <v>757</v>
      </c>
      <c r="X2597" s="73" t="s">
        <v>4119</v>
      </c>
    </row>
    <row r="2598" spans="23:24">
      <c r="W2598" s="73" t="s">
        <v>4894</v>
      </c>
      <c r="X2598" s="73" t="s">
        <v>5359</v>
      </c>
    </row>
    <row r="2599" spans="23:24">
      <c r="W2599" s="73" t="s">
        <v>1948</v>
      </c>
      <c r="X2599" s="73" t="s">
        <v>4419</v>
      </c>
    </row>
    <row r="2600" spans="23:24">
      <c r="W2600" s="73" t="s">
        <v>1949</v>
      </c>
      <c r="X2600" s="73" t="s">
        <v>3475</v>
      </c>
    </row>
    <row r="2601" spans="23:24">
      <c r="W2601" s="73" t="s">
        <v>1950</v>
      </c>
      <c r="X2601" s="73" t="s">
        <v>2936</v>
      </c>
    </row>
    <row r="2602" spans="23:24">
      <c r="W2602" s="73" t="s">
        <v>5941</v>
      </c>
      <c r="X2602" s="73" t="s">
        <v>6090</v>
      </c>
    </row>
    <row r="2603" spans="23:24">
      <c r="W2603" s="73" t="s">
        <v>4895</v>
      </c>
      <c r="X2603" s="73" t="s">
        <v>5360</v>
      </c>
    </row>
    <row r="2604" spans="23:24">
      <c r="W2604" s="73" t="s">
        <v>7864</v>
      </c>
      <c r="X2604" s="73" t="s">
        <v>8298</v>
      </c>
    </row>
    <row r="2605" spans="23:24">
      <c r="W2605" s="73" t="s">
        <v>6301</v>
      </c>
      <c r="X2605" s="73" t="s">
        <v>7355</v>
      </c>
    </row>
    <row r="2606" spans="23:24">
      <c r="W2606" s="73" t="s">
        <v>1952</v>
      </c>
      <c r="X2606" s="73" t="s">
        <v>4420</v>
      </c>
    </row>
    <row r="2607" spans="23:24">
      <c r="W2607" s="73" t="s">
        <v>758</v>
      </c>
      <c r="X2607" s="73" t="s">
        <v>3177</v>
      </c>
    </row>
    <row r="2608" spans="23:24">
      <c r="W2608" s="73" t="s">
        <v>759</v>
      </c>
      <c r="X2608" s="73" t="s">
        <v>2635</v>
      </c>
    </row>
    <row r="2609" spans="23:24">
      <c r="W2609" s="73" t="s">
        <v>5613</v>
      </c>
      <c r="X2609" s="73" t="s">
        <v>5708</v>
      </c>
    </row>
    <row r="2610" spans="23:24">
      <c r="W2610" s="73" t="s">
        <v>760</v>
      </c>
      <c r="X2610" s="73" t="s">
        <v>4120</v>
      </c>
    </row>
    <row r="2611" spans="23:24">
      <c r="W2611" s="73" t="s">
        <v>4896</v>
      </c>
      <c r="X2611" s="73" t="s">
        <v>5361</v>
      </c>
    </row>
    <row r="2612" spans="23:24">
      <c r="W2612" s="73" t="s">
        <v>1956</v>
      </c>
      <c r="X2612" s="73" t="s">
        <v>4421</v>
      </c>
    </row>
    <row r="2613" spans="23:24">
      <c r="W2613" s="73" t="s">
        <v>1957</v>
      </c>
      <c r="X2613" s="73" t="s">
        <v>3477</v>
      </c>
    </row>
    <row r="2614" spans="23:24">
      <c r="W2614" s="73" t="s">
        <v>1958</v>
      </c>
      <c r="X2614" s="73" t="s">
        <v>2938</v>
      </c>
    </row>
    <row r="2615" spans="23:24">
      <c r="W2615" s="73" t="s">
        <v>5942</v>
      </c>
      <c r="X2615" s="73" t="s">
        <v>6091</v>
      </c>
    </row>
    <row r="2616" spans="23:24">
      <c r="W2616" s="73" t="s">
        <v>4897</v>
      </c>
      <c r="X2616" s="73" t="s">
        <v>5362</v>
      </c>
    </row>
    <row r="2617" spans="23:24">
      <c r="W2617" s="73" t="s">
        <v>7865</v>
      </c>
      <c r="X2617" s="73" t="s">
        <v>8299</v>
      </c>
    </row>
    <row r="2618" spans="23:24">
      <c r="W2618" s="73" t="s">
        <v>6302</v>
      </c>
      <c r="X2618" s="73" t="s">
        <v>7356</v>
      </c>
    </row>
    <row r="2619" spans="23:24">
      <c r="W2619" s="73" t="s">
        <v>1960</v>
      </c>
      <c r="X2619" s="73" t="s">
        <v>4422</v>
      </c>
    </row>
    <row r="2620" spans="23:24">
      <c r="W2620" s="73" t="s">
        <v>761</v>
      </c>
      <c r="X2620" s="73" t="s">
        <v>3178</v>
      </c>
    </row>
    <row r="2621" spans="23:24">
      <c r="W2621" s="73" t="s">
        <v>762</v>
      </c>
      <c r="X2621" s="73" t="s">
        <v>2636</v>
      </c>
    </row>
    <row r="2622" spans="23:24">
      <c r="W2622" s="73" t="s">
        <v>5614</v>
      </c>
      <c r="X2622" s="73" t="s">
        <v>5709</v>
      </c>
    </row>
    <row r="2623" spans="23:24">
      <c r="W2623" s="73" t="s">
        <v>763</v>
      </c>
      <c r="X2623" s="73" t="s">
        <v>4121</v>
      </c>
    </row>
    <row r="2624" spans="23:24">
      <c r="W2624" s="73" t="s">
        <v>4898</v>
      </c>
      <c r="X2624" s="73" t="s">
        <v>5363</v>
      </c>
    </row>
    <row r="2625" spans="23:24">
      <c r="W2625" s="73" t="s">
        <v>1964</v>
      </c>
      <c r="X2625" s="73" t="s">
        <v>4423</v>
      </c>
    </row>
    <row r="2626" spans="23:24">
      <c r="W2626" s="73" t="s">
        <v>1965</v>
      </c>
      <c r="X2626" s="73" t="s">
        <v>7357</v>
      </c>
    </row>
    <row r="2627" spans="23:24">
      <c r="W2627" s="73" t="s">
        <v>1966</v>
      </c>
      <c r="X2627" s="73" t="s">
        <v>7358</v>
      </c>
    </row>
    <row r="2628" spans="23:24">
      <c r="W2628" s="73" t="s">
        <v>5943</v>
      </c>
      <c r="X2628" s="73" t="s">
        <v>7359</v>
      </c>
    </row>
    <row r="2629" spans="23:24">
      <c r="W2629" s="73" t="s">
        <v>4899</v>
      </c>
      <c r="X2629" s="73" t="s">
        <v>7360</v>
      </c>
    </row>
    <row r="2630" spans="23:24">
      <c r="W2630" s="73" t="s">
        <v>7866</v>
      </c>
      <c r="X2630" s="73" t="s">
        <v>8300</v>
      </c>
    </row>
    <row r="2631" spans="23:24">
      <c r="W2631" s="73" t="s">
        <v>6303</v>
      </c>
      <c r="X2631" s="73" t="s">
        <v>7361</v>
      </c>
    </row>
    <row r="2632" spans="23:24">
      <c r="W2632" s="73" t="s">
        <v>1968</v>
      </c>
      <c r="X2632" s="73" t="s">
        <v>7362</v>
      </c>
    </row>
    <row r="2633" spans="23:24">
      <c r="W2633" s="73" t="s">
        <v>764</v>
      </c>
      <c r="X2633" s="73" t="s">
        <v>3179</v>
      </c>
    </row>
    <row r="2634" spans="23:24">
      <c r="W2634" s="73" t="s">
        <v>765</v>
      </c>
      <c r="X2634" s="73" t="s">
        <v>2637</v>
      </c>
    </row>
    <row r="2635" spans="23:24">
      <c r="W2635" s="73" t="s">
        <v>5615</v>
      </c>
      <c r="X2635" s="73" t="s">
        <v>5710</v>
      </c>
    </row>
    <row r="2636" spans="23:24">
      <c r="W2636" s="73" t="s">
        <v>766</v>
      </c>
      <c r="X2636" s="73" t="s">
        <v>4122</v>
      </c>
    </row>
    <row r="2637" spans="23:24">
      <c r="W2637" s="73" t="s">
        <v>4900</v>
      </c>
      <c r="X2637" s="73" t="s">
        <v>7363</v>
      </c>
    </row>
    <row r="2638" spans="23:24">
      <c r="W2638" s="73" t="s">
        <v>1972</v>
      </c>
      <c r="X2638" s="73" t="s">
        <v>7364</v>
      </c>
    </row>
    <row r="2639" spans="23:24">
      <c r="W2639" s="73" t="s">
        <v>1973</v>
      </c>
      <c r="X2639" s="73" t="s">
        <v>7365</v>
      </c>
    </row>
    <row r="2640" spans="23:24">
      <c r="W2640" s="73" t="s">
        <v>1974</v>
      </c>
      <c r="X2640" s="73" t="s">
        <v>7366</v>
      </c>
    </row>
    <row r="2641" spans="23:24">
      <c r="W2641" s="73" t="s">
        <v>5944</v>
      </c>
      <c r="X2641" s="73" t="s">
        <v>7367</v>
      </c>
    </row>
    <row r="2642" spans="23:24">
      <c r="W2642" s="73" t="s">
        <v>4901</v>
      </c>
      <c r="X2642" s="73" t="s">
        <v>7368</v>
      </c>
    </row>
    <row r="2643" spans="23:24">
      <c r="W2643" s="73" t="s">
        <v>7867</v>
      </c>
      <c r="X2643" s="73" t="s">
        <v>8301</v>
      </c>
    </row>
    <row r="2644" spans="23:24">
      <c r="W2644" s="73" t="s">
        <v>6304</v>
      </c>
      <c r="X2644" s="73" t="s">
        <v>7369</v>
      </c>
    </row>
    <row r="2645" spans="23:24">
      <c r="W2645" s="73" t="s">
        <v>1976</v>
      </c>
      <c r="X2645" s="73" t="s">
        <v>7370</v>
      </c>
    </row>
    <row r="2646" spans="23:24">
      <c r="W2646" s="73" t="s">
        <v>767</v>
      </c>
      <c r="X2646" s="73" t="s">
        <v>3180</v>
      </c>
    </row>
    <row r="2647" spans="23:24">
      <c r="W2647" s="73" t="s">
        <v>768</v>
      </c>
      <c r="X2647" s="73" t="s">
        <v>2638</v>
      </c>
    </row>
    <row r="2648" spans="23:24">
      <c r="W2648" s="73" t="s">
        <v>5616</v>
      </c>
      <c r="X2648" s="73" t="s">
        <v>5711</v>
      </c>
    </row>
    <row r="2649" spans="23:24">
      <c r="W2649" s="73" t="s">
        <v>769</v>
      </c>
      <c r="X2649" s="73" t="s">
        <v>4123</v>
      </c>
    </row>
    <row r="2650" spans="23:24">
      <c r="W2650" s="73" t="s">
        <v>4902</v>
      </c>
      <c r="X2650" s="73" t="s">
        <v>7371</v>
      </c>
    </row>
    <row r="2651" spans="23:24">
      <c r="W2651" s="73" t="s">
        <v>1980</v>
      </c>
      <c r="X2651" s="73" t="s">
        <v>7372</v>
      </c>
    </row>
    <row r="2652" spans="23:24">
      <c r="W2652" s="73" t="s">
        <v>1981</v>
      </c>
      <c r="X2652" s="73" t="s">
        <v>7373</v>
      </c>
    </row>
    <row r="2653" spans="23:24">
      <c r="W2653" s="73" t="s">
        <v>1982</v>
      </c>
      <c r="X2653" s="73" t="s">
        <v>7374</v>
      </c>
    </row>
    <row r="2654" spans="23:24">
      <c r="W2654" s="73" t="s">
        <v>5945</v>
      </c>
      <c r="X2654" s="73" t="s">
        <v>7375</v>
      </c>
    </row>
    <row r="2655" spans="23:24">
      <c r="W2655" s="73" t="s">
        <v>4903</v>
      </c>
      <c r="X2655" s="73" t="s">
        <v>7376</v>
      </c>
    </row>
    <row r="2656" spans="23:24">
      <c r="W2656" s="73" t="s">
        <v>7868</v>
      </c>
      <c r="X2656" s="73" t="s">
        <v>8302</v>
      </c>
    </row>
    <row r="2657" spans="23:24">
      <c r="W2657" s="73" t="s">
        <v>6305</v>
      </c>
      <c r="X2657" s="73" t="s">
        <v>7377</v>
      </c>
    </row>
    <row r="2658" spans="23:24">
      <c r="W2658" s="73" t="s">
        <v>1984</v>
      </c>
      <c r="X2658" s="73" t="s">
        <v>7378</v>
      </c>
    </row>
    <row r="2659" spans="23:24">
      <c r="W2659" s="73" t="s">
        <v>770</v>
      </c>
      <c r="X2659" s="73" t="s">
        <v>3181</v>
      </c>
    </row>
    <row r="2660" spans="23:24">
      <c r="W2660" s="73" t="s">
        <v>771</v>
      </c>
      <c r="X2660" s="73" t="s">
        <v>2639</v>
      </c>
    </row>
    <row r="2661" spans="23:24">
      <c r="W2661" s="73" t="s">
        <v>5617</v>
      </c>
      <c r="X2661" s="73" t="s">
        <v>5712</v>
      </c>
    </row>
    <row r="2662" spans="23:24">
      <c r="W2662" s="73" t="s">
        <v>772</v>
      </c>
      <c r="X2662" s="73" t="s">
        <v>4124</v>
      </c>
    </row>
    <row r="2663" spans="23:24">
      <c r="W2663" s="73" t="s">
        <v>4904</v>
      </c>
      <c r="X2663" s="73" t="s">
        <v>7379</v>
      </c>
    </row>
    <row r="2664" spans="23:24">
      <c r="W2664" s="73" t="s">
        <v>1988</v>
      </c>
      <c r="X2664" s="73" t="s">
        <v>7380</v>
      </c>
    </row>
    <row r="2665" spans="23:24">
      <c r="W2665" s="73" t="s">
        <v>1989</v>
      </c>
      <c r="X2665" s="73" t="s">
        <v>3485</v>
      </c>
    </row>
    <row r="2666" spans="23:24">
      <c r="W2666" s="73" t="s">
        <v>1990</v>
      </c>
      <c r="X2666" s="73" t="s">
        <v>2946</v>
      </c>
    </row>
    <row r="2667" spans="23:24">
      <c r="W2667" s="73" t="s">
        <v>5946</v>
      </c>
      <c r="X2667" s="73" t="s">
        <v>6092</v>
      </c>
    </row>
    <row r="2668" spans="23:24">
      <c r="W2668" s="73" t="s">
        <v>4905</v>
      </c>
      <c r="X2668" s="73" t="s">
        <v>5370</v>
      </c>
    </row>
    <row r="2669" spans="23:24">
      <c r="W2669" s="73" t="s">
        <v>7869</v>
      </c>
      <c r="X2669" s="73" t="s">
        <v>8303</v>
      </c>
    </row>
    <row r="2670" spans="23:24">
      <c r="W2670" s="73" t="s">
        <v>6306</v>
      </c>
      <c r="X2670" s="73" t="s">
        <v>7381</v>
      </c>
    </row>
    <row r="2671" spans="23:24">
      <c r="W2671" s="73" t="s">
        <v>1992</v>
      </c>
      <c r="X2671" s="73" t="s">
        <v>4430</v>
      </c>
    </row>
    <row r="2672" spans="23:24">
      <c r="W2672" s="73" t="s">
        <v>773</v>
      </c>
      <c r="X2672" s="73" t="s">
        <v>3182</v>
      </c>
    </row>
    <row r="2673" spans="23:24">
      <c r="W2673" s="73" t="s">
        <v>774</v>
      </c>
      <c r="X2673" s="73" t="s">
        <v>2640</v>
      </c>
    </row>
    <row r="2674" spans="23:24">
      <c r="W2674" s="73" t="s">
        <v>5618</v>
      </c>
      <c r="X2674" s="73" t="s">
        <v>5713</v>
      </c>
    </row>
    <row r="2675" spans="23:24">
      <c r="W2675" s="73" t="s">
        <v>775</v>
      </c>
      <c r="X2675" s="73" t="s">
        <v>4125</v>
      </c>
    </row>
    <row r="2676" spans="23:24">
      <c r="W2676" s="73" t="s">
        <v>1997</v>
      </c>
      <c r="X2676" s="73" t="s">
        <v>7382</v>
      </c>
    </row>
    <row r="2677" spans="23:24">
      <c r="W2677" s="73" t="s">
        <v>1998</v>
      </c>
      <c r="X2677" s="73" t="s">
        <v>7383</v>
      </c>
    </row>
    <row r="2678" spans="23:24">
      <c r="W2678" s="73" t="s">
        <v>5947</v>
      </c>
      <c r="X2678" s="73" t="s">
        <v>7384</v>
      </c>
    </row>
    <row r="2679" spans="23:24">
      <c r="W2679" s="73" t="s">
        <v>4907</v>
      </c>
      <c r="X2679" s="73" t="s">
        <v>7385</v>
      </c>
    </row>
    <row r="2680" spans="23:24">
      <c r="W2680" s="73" t="s">
        <v>7870</v>
      </c>
      <c r="X2680" s="73" t="s">
        <v>8304</v>
      </c>
    </row>
    <row r="2681" spans="23:24">
      <c r="W2681" s="73" t="s">
        <v>2000</v>
      </c>
      <c r="X2681" s="73" t="s">
        <v>7386</v>
      </c>
    </row>
    <row r="2682" spans="23:24">
      <c r="W2682" s="73" t="s">
        <v>4908</v>
      </c>
      <c r="X2682" s="73" t="s">
        <v>7387</v>
      </c>
    </row>
    <row r="2683" spans="23:24">
      <c r="W2683" s="73" t="s">
        <v>2004</v>
      </c>
      <c r="X2683" s="73" t="s">
        <v>7388</v>
      </c>
    </row>
    <row r="2684" spans="23:24">
      <c r="W2684" s="73" t="s">
        <v>4906</v>
      </c>
      <c r="X2684" s="73" t="s">
        <v>5373</v>
      </c>
    </row>
    <row r="2685" spans="23:24">
      <c r="W2685" s="73" t="s">
        <v>1996</v>
      </c>
      <c r="X2685" s="73" t="s">
        <v>4431</v>
      </c>
    </row>
    <row r="2686" spans="23:24">
      <c r="W2686" s="73" t="s">
        <v>2005</v>
      </c>
      <c r="X2686" s="73" t="s">
        <v>3489</v>
      </c>
    </row>
    <row r="2687" spans="23:24">
      <c r="W2687" s="73" t="s">
        <v>2006</v>
      </c>
      <c r="X2687" s="73" t="s">
        <v>2950</v>
      </c>
    </row>
    <row r="2688" spans="23:24">
      <c r="W2688" s="73" t="s">
        <v>5948</v>
      </c>
      <c r="X2688" s="73" t="s">
        <v>6093</v>
      </c>
    </row>
    <row r="2689" spans="23:24">
      <c r="W2689" s="73" t="s">
        <v>4909</v>
      </c>
      <c r="X2689" s="73" t="s">
        <v>5374</v>
      </c>
    </row>
    <row r="2690" spans="23:24">
      <c r="W2690" s="73" t="s">
        <v>7871</v>
      </c>
      <c r="X2690" s="73" t="s">
        <v>8305</v>
      </c>
    </row>
    <row r="2691" spans="23:24">
      <c r="W2691" s="73" t="s">
        <v>6307</v>
      </c>
      <c r="X2691" s="73" t="s">
        <v>7389</v>
      </c>
    </row>
    <row r="2692" spans="23:24">
      <c r="W2692" s="73" t="s">
        <v>2008</v>
      </c>
      <c r="X2692" s="73" t="s">
        <v>4434</v>
      </c>
    </row>
    <row r="2693" spans="23:24">
      <c r="W2693" s="73" t="s">
        <v>776</v>
      </c>
      <c r="X2693" s="73" t="s">
        <v>3183</v>
      </c>
    </row>
    <row r="2694" spans="23:24">
      <c r="W2694" s="73" t="s">
        <v>777</v>
      </c>
      <c r="X2694" s="73" t="s">
        <v>2641</v>
      </c>
    </row>
    <row r="2695" spans="23:24">
      <c r="W2695" s="73" t="s">
        <v>5619</v>
      </c>
      <c r="X2695" s="73" t="s">
        <v>5714</v>
      </c>
    </row>
    <row r="2696" spans="23:24">
      <c r="W2696" s="73" t="s">
        <v>778</v>
      </c>
      <c r="X2696" s="73" t="s">
        <v>4126</v>
      </c>
    </row>
    <row r="2697" spans="23:24">
      <c r="W2697" s="73" t="s">
        <v>2013</v>
      </c>
      <c r="X2697" s="73" t="s">
        <v>7390</v>
      </c>
    </row>
    <row r="2698" spans="23:24">
      <c r="W2698" s="73" t="s">
        <v>2014</v>
      </c>
      <c r="X2698" s="73" t="s">
        <v>7391</v>
      </c>
    </row>
    <row r="2699" spans="23:24">
      <c r="W2699" s="73" t="s">
        <v>5949</v>
      </c>
      <c r="X2699" s="73" t="s">
        <v>7392</v>
      </c>
    </row>
    <row r="2700" spans="23:24">
      <c r="W2700" s="73" t="s">
        <v>4911</v>
      </c>
      <c r="X2700" s="73" t="s">
        <v>7393</v>
      </c>
    </row>
    <row r="2701" spans="23:24">
      <c r="W2701" s="73" t="s">
        <v>7872</v>
      </c>
      <c r="X2701" s="73" t="s">
        <v>8306</v>
      </c>
    </row>
    <row r="2702" spans="23:24">
      <c r="W2702" s="73" t="s">
        <v>2016</v>
      </c>
      <c r="X2702" s="73" t="s">
        <v>7394</v>
      </c>
    </row>
    <row r="2703" spans="23:24">
      <c r="W2703" s="73" t="s">
        <v>4912</v>
      </c>
      <c r="X2703" s="73" t="s">
        <v>7395</v>
      </c>
    </row>
    <row r="2704" spans="23:24">
      <c r="W2704" s="73" t="s">
        <v>2020</v>
      </c>
      <c r="X2704" s="73" t="s">
        <v>7396</v>
      </c>
    </row>
    <row r="2705" spans="23:24">
      <c r="W2705" s="73" t="s">
        <v>4910</v>
      </c>
      <c r="X2705" s="73" t="s">
        <v>5377</v>
      </c>
    </row>
    <row r="2706" spans="23:24">
      <c r="W2706" s="73" t="s">
        <v>2012</v>
      </c>
      <c r="X2706" s="73" t="s">
        <v>4435</v>
      </c>
    </row>
    <row r="2707" spans="23:24">
      <c r="W2707" s="73" t="s">
        <v>2021</v>
      </c>
      <c r="X2707" s="73" t="s">
        <v>3493</v>
      </c>
    </row>
    <row r="2708" spans="23:24">
      <c r="W2708" s="73" t="s">
        <v>2022</v>
      </c>
      <c r="X2708" s="73" t="s">
        <v>2954</v>
      </c>
    </row>
    <row r="2709" spans="23:24">
      <c r="W2709" s="73" t="s">
        <v>5950</v>
      </c>
      <c r="X2709" s="73" t="s">
        <v>6094</v>
      </c>
    </row>
    <row r="2710" spans="23:24">
      <c r="W2710" s="73" t="s">
        <v>4913</v>
      </c>
      <c r="X2710" s="73" t="s">
        <v>5378</v>
      </c>
    </row>
    <row r="2711" spans="23:24">
      <c r="W2711" s="73" t="s">
        <v>7873</v>
      </c>
      <c r="X2711" s="73" t="s">
        <v>8307</v>
      </c>
    </row>
    <row r="2712" spans="23:24">
      <c r="W2712" s="73" t="s">
        <v>6308</v>
      </c>
      <c r="X2712" s="73" t="s">
        <v>7397</v>
      </c>
    </row>
    <row r="2713" spans="23:24">
      <c r="W2713" s="73" t="s">
        <v>2024</v>
      </c>
      <c r="X2713" s="73" t="s">
        <v>4438</v>
      </c>
    </row>
    <row r="2714" spans="23:24">
      <c r="W2714" s="73" t="s">
        <v>779</v>
      </c>
      <c r="X2714" s="73" t="s">
        <v>3184</v>
      </c>
    </row>
    <row r="2715" spans="23:24">
      <c r="W2715" s="73" t="s">
        <v>780</v>
      </c>
      <c r="X2715" s="73" t="s">
        <v>2642</v>
      </c>
    </row>
    <row r="2716" spans="23:24">
      <c r="W2716" s="73" t="s">
        <v>5620</v>
      </c>
      <c r="X2716" s="73" t="s">
        <v>5715</v>
      </c>
    </row>
    <row r="2717" spans="23:24">
      <c r="W2717" s="73" t="s">
        <v>781</v>
      </c>
      <c r="X2717" s="73" t="s">
        <v>4127</v>
      </c>
    </row>
    <row r="2718" spans="23:24">
      <c r="W2718" s="73" t="s">
        <v>2029</v>
      </c>
      <c r="X2718" s="73" t="s">
        <v>7398</v>
      </c>
    </row>
    <row r="2719" spans="23:24">
      <c r="W2719" s="73" t="s">
        <v>2030</v>
      </c>
      <c r="X2719" s="73" t="s">
        <v>7399</v>
      </c>
    </row>
    <row r="2720" spans="23:24">
      <c r="W2720" s="73" t="s">
        <v>5951</v>
      </c>
      <c r="X2720" s="73" t="s">
        <v>7400</v>
      </c>
    </row>
    <row r="2721" spans="23:24">
      <c r="W2721" s="73" t="s">
        <v>4915</v>
      </c>
      <c r="X2721" s="73" t="s">
        <v>7401</v>
      </c>
    </row>
    <row r="2722" spans="23:24">
      <c r="W2722" s="73" t="s">
        <v>7874</v>
      </c>
      <c r="X2722" s="73" t="s">
        <v>8308</v>
      </c>
    </row>
    <row r="2723" spans="23:24">
      <c r="W2723" s="73" t="s">
        <v>2032</v>
      </c>
      <c r="X2723" s="73" t="s">
        <v>7402</v>
      </c>
    </row>
    <row r="2724" spans="23:24">
      <c r="W2724" s="73" t="s">
        <v>4916</v>
      </c>
      <c r="X2724" s="73" t="s">
        <v>7403</v>
      </c>
    </row>
    <row r="2725" spans="23:24">
      <c r="W2725" s="73" t="s">
        <v>2036</v>
      </c>
      <c r="X2725" s="73" t="s">
        <v>7404</v>
      </c>
    </row>
    <row r="2726" spans="23:24">
      <c r="W2726" s="73" t="s">
        <v>4914</v>
      </c>
      <c r="X2726" s="73" t="s">
        <v>5381</v>
      </c>
    </row>
    <row r="2727" spans="23:24">
      <c r="W2727" s="73" t="s">
        <v>2028</v>
      </c>
      <c r="X2727" s="73" t="s">
        <v>4439</v>
      </c>
    </row>
    <row r="2728" spans="23:24">
      <c r="W2728" s="73" t="s">
        <v>2037</v>
      </c>
      <c r="X2728" s="73" t="s">
        <v>3497</v>
      </c>
    </row>
    <row r="2729" spans="23:24">
      <c r="W2729" s="73" t="s">
        <v>2038</v>
      </c>
      <c r="X2729" s="73" t="s">
        <v>2958</v>
      </c>
    </row>
    <row r="2730" spans="23:24">
      <c r="W2730" s="73" t="s">
        <v>5952</v>
      </c>
      <c r="X2730" s="73" t="s">
        <v>6095</v>
      </c>
    </row>
    <row r="2731" spans="23:24">
      <c r="W2731" s="73" t="s">
        <v>4917</v>
      </c>
      <c r="X2731" s="73" t="s">
        <v>5382</v>
      </c>
    </row>
    <row r="2732" spans="23:24">
      <c r="W2732" s="73" t="s">
        <v>7875</v>
      </c>
      <c r="X2732" s="73" t="s">
        <v>8309</v>
      </c>
    </row>
    <row r="2733" spans="23:24">
      <c r="W2733" s="73" t="s">
        <v>2040</v>
      </c>
      <c r="X2733" s="73" t="s">
        <v>4442</v>
      </c>
    </row>
    <row r="2734" spans="23:24">
      <c r="W2734" s="73" t="s">
        <v>782</v>
      </c>
      <c r="X2734" s="73" t="s">
        <v>3185</v>
      </c>
    </row>
    <row r="2735" spans="23:24">
      <c r="W2735" s="73" t="s">
        <v>783</v>
      </c>
      <c r="X2735" s="73" t="s">
        <v>2643</v>
      </c>
    </row>
    <row r="2736" spans="23:24">
      <c r="W2736" s="73" t="s">
        <v>5621</v>
      </c>
      <c r="X2736" s="73" t="s">
        <v>5716</v>
      </c>
    </row>
    <row r="2737" spans="23:24">
      <c r="W2737" s="73" t="s">
        <v>784</v>
      </c>
      <c r="X2737" s="73" t="s">
        <v>4128</v>
      </c>
    </row>
    <row r="2738" spans="23:24">
      <c r="W2738" s="73" t="s">
        <v>2045</v>
      </c>
      <c r="X2738" s="73" t="s">
        <v>7405</v>
      </c>
    </row>
    <row r="2739" spans="23:24">
      <c r="W2739" s="73" t="s">
        <v>2046</v>
      </c>
      <c r="X2739" s="73" t="s">
        <v>7406</v>
      </c>
    </row>
    <row r="2740" spans="23:24">
      <c r="W2740" s="73" t="s">
        <v>5953</v>
      </c>
      <c r="X2740" s="73" t="s">
        <v>7407</v>
      </c>
    </row>
    <row r="2741" spans="23:24">
      <c r="W2741" s="73" t="s">
        <v>4919</v>
      </c>
      <c r="X2741" s="73" t="s">
        <v>7408</v>
      </c>
    </row>
    <row r="2742" spans="23:24">
      <c r="W2742" s="73" t="s">
        <v>7876</v>
      </c>
      <c r="X2742" s="73" t="s">
        <v>8310</v>
      </c>
    </row>
    <row r="2743" spans="23:24">
      <c r="W2743" s="73" t="s">
        <v>2048</v>
      </c>
      <c r="X2743" s="73" t="s">
        <v>7409</v>
      </c>
    </row>
    <row r="2744" spans="23:24">
      <c r="W2744" s="73" t="s">
        <v>4920</v>
      </c>
      <c r="X2744" s="73" t="s">
        <v>7410</v>
      </c>
    </row>
    <row r="2745" spans="23:24">
      <c r="W2745" s="73" t="s">
        <v>2052</v>
      </c>
      <c r="X2745" s="73" t="s">
        <v>4445</v>
      </c>
    </row>
    <row r="2746" spans="23:24">
      <c r="W2746" s="73" t="s">
        <v>4918</v>
      </c>
      <c r="X2746" s="73" t="s">
        <v>5385</v>
      </c>
    </row>
    <row r="2747" spans="23:24">
      <c r="W2747" s="73" t="s">
        <v>2044</v>
      </c>
      <c r="X2747" s="73" t="s">
        <v>4443</v>
      </c>
    </row>
    <row r="2748" spans="23:24">
      <c r="W2748" s="73" t="s">
        <v>2053</v>
      </c>
      <c r="X2748" s="73" t="s">
        <v>3501</v>
      </c>
    </row>
    <row r="2749" spans="23:24">
      <c r="W2749" s="73" t="s">
        <v>2054</v>
      </c>
      <c r="X2749" s="73" t="s">
        <v>2962</v>
      </c>
    </row>
    <row r="2750" spans="23:24">
      <c r="W2750" s="73" t="s">
        <v>5954</v>
      </c>
      <c r="X2750" s="73" t="s">
        <v>6096</v>
      </c>
    </row>
    <row r="2751" spans="23:24">
      <c r="W2751" s="73" t="s">
        <v>4921</v>
      </c>
      <c r="X2751" s="73" t="s">
        <v>5386</v>
      </c>
    </row>
    <row r="2752" spans="23:24">
      <c r="W2752" s="73" t="s">
        <v>7877</v>
      </c>
      <c r="X2752" s="73" t="s">
        <v>8311</v>
      </c>
    </row>
    <row r="2753" spans="23:24">
      <c r="W2753" s="73" t="s">
        <v>2056</v>
      </c>
      <c r="X2753" s="73" t="s">
        <v>4446</v>
      </c>
    </row>
    <row r="2754" spans="23:24">
      <c r="W2754" s="73" t="s">
        <v>785</v>
      </c>
      <c r="X2754" s="73" t="s">
        <v>3186</v>
      </c>
    </row>
    <row r="2755" spans="23:24">
      <c r="W2755" s="73" t="s">
        <v>786</v>
      </c>
      <c r="X2755" s="73" t="s">
        <v>2644</v>
      </c>
    </row>
    <row r="2756" spans="23:24">
      <c r="W2756" s="73" t="s">
        <v>5622</v>
      </c>
      <c r="X2756" s="73" t="s">
        <v>5717</v>
      </c>
    </row>
    <row r="2757" spans="23:24">
      <c r="W2757" s="73" t="s">
        <v>787</v>
      </c>
      <c r="X2757" s="73" t="s">
        <v>4129</v>
      </c>
    </row>
    <row r="2758" spans="23:24">
      <c r="W2758" s="73" t="s">
        <v>2061</v>
      </c>
      <c r="X2758" s="73" t="s">
        <v>7411</v>
      </c>
    </row>
    <row r="2759" spans="23:24">
      <c r="W2759" s="73" t="s">
        <v>2062</v>
      </c>
      <c r="X2759" s="73" t="s">
        <v>7412</v>
      </c>
    </row>
    <row r="2760" spans="23:24">
      <c r="W2760" s="73" t="s">
        <v>5955</v>
      </c>
      <c r="X2760" s="73" t="s">
        <v>7413</v>
      </c>
    </row>
    <row r="2761" spans="23:24">
      <c r="W2761" s="73" t="s">
        <v>4923</v>
      </c>
      <c r="X2761" s="73" t="s">
        <v>7414</v>
      </c>
    </row>
    <row r="2762" spans="23:24">
      <c r="W2762" s="73" t="s">
        <v>7878</v>
      </c>
      <c r="X2762" s="73" t="s">
        <v>8312</v>
      </c>
    </row>
    <row r="2763" spans="23:24">
      <c r="W2763" s="73" t="s">
        <v>2064</v>
      </c>
      <c r="X2763" s="73" t="s">
        <v>7415</v>
      </c>
    </row>
    <row r="2764" spans="23:24">
      <c r="W2764" s="73" t="s">
        <v>4924</v>
      </c>
      <c r="X2764" s="73" t="s">
        <v>7416</v>
      </c>
    </row>
    <row r="2765" spans="23:24">
      <c r="W2765" s="73" t="s">
        <v>2068</v>
      </c>
      <c r="X2765" s="73" t="s">
        <v>7417</v>
      </c>
    </row>
    <row r="2766" spans="23:24">
      <c r="W2766" s="73" t="s">
        <v>4922</v>
      </c>
      <c r="X2766" s="73" t="s">
        <v>5389</v>
      </c>
    </row>
    <row r="2767" spans="23:24">
      <c r="W2767" s="73" t="s">
        <v>2060</v>
      </c>
      <c r="X2767" s="73" t="s">
        <v>4447</v>
      </c>
    </row>
    <row r="2768" spans="23:24">
      <c r="W2768" s="73" t="s">
        <v>319</v>
      </c>
      <c r="X2768" s="73" t="s">
        <v>7418</v>
      </c>
    </row>
    <row r="2769" spans="23:24">
      <c r="W2769" s="73" t="s">
        <v>320</v>
      </c>
      <c r="X2769" s="73" t="s">
        <v>7419</v>
      </c>
    </row>
    <row r="2770" spans="23:24">
      <c r="W2770" s="73" t="s">
        <v>5956</v>
      </c>
      <c r="X2770" s="73" t="s">
        <v>7420</v>
      </c>
    </row>
    <row r="2771" spans="23:24">
      <c r="W2771" s="73" t="s">
        <v>4592</v>
      </c>
      <c r="X2771" s="73" t="s">
        <v>7421</v>
      </c>
    </row>
    <row r="2772" spans="23:24">
      <c r="W2772" s="73" t="s">
        <v>7879</v>
      </c>
      <c r="X2772" s="73" t="s">
        <v>8313</v>
      </c>
    </row>
    <row r="2773" spans="23:24">
      <c r="W2773" s="73" t="s">
        <v>6171</v>
      </c>
      <c r="X2773" s="73" t="s">
        <v>7422</v>
      </c>
    </row>
    <row r="2774" spans="23:24">
      <c r="W2774" s="73" t="s">
        <v>322</v>
      </c>
      <c r="X2774" s="73" t="s">
        <v>7423</v>
      </c>
    </row>
    <row r="2775" spans="23:24">
      <c r="W2775" s="73" t="s">
        <v>323</v>
      </c>
      <c r="X2775" s="73" t="s">
        <v>7424</v>
      </c>
    </row>
    <row r="2776" spans="23:24">
      <c r="W2776" s="73" t="s">
        <v>324</v>
      </c>
      <c r="X2776" s="73" t="s">
        <v>7425</v>
      </c>
    </row>
    <row r="2777" spans="23:24">
      <c r="W2777" s="73" t="s">
        <v>5479</v>
      </c>
      <c r="X2777" s="73" t="s">
        <v>7426</v>
      </c>
    </row>
    <row r="2778" spans="23:24">
      <c r="W2778" s="73" t="s">
        <v>325</v>
      </c>
      <c r="X2778" s="73" t="s">
        <v>7427</v>
      </c>
    </row>
    <row r="2779" spans="23:24">
      <c r="W2779" s="73" t="s">
        <v>4593</v>
      </c>
      <c r="X2779" s="73" t="s">
        <v>7428</v>
      </c>
    </row>
    <row r="2780" spans="23:24">
      <c r="W2780" s="73" t="s">
        <v>329</v>
      </c>
      <c r="X2780" s="73" t="s">
        <v>7429</v>
      </c>
    </row>
    <row r="2781" spans="23:24">
      <c r="W2781" s="73" t="s">
        <v>330</v>
      </c>
      <c r="X2781" s="73" t="s">
        <v>7430</v>
      </c>
    </row>
    <row r="2782" spans="23:24">
      <c r="W2782" s="73" t="s">
        <v>331</v>
      </c>
      <c r="X2782" s="73" t="s">
        <v>7431</v>
      </c>
    </row>
    <row r="2783" spans="23:24">
      <c r="W2783" s="73" t="s">
        <v>5957</v>
      </c>
      <c r="X2783" s="73" t="s">
        <v>7432</v>
      </c>
    </row>
    <row r="2784" spans="23:24">
      <c r="W2784" s="73" t="s">
        <v>4594</v>
      </c>
      <c r="X2784" s="73" t="s">
        <v>7433</v>
      </c>
    </row>
    <row r="2785" spans="23:24">
      <c r="W2785" s="73" t="s">
        <v>7880</v>
      </c>
      <c r="X2785" s="73" t="s">
        <v>8314</v>
      </c>
    </row>
    <row r="2786" spans="23:24">
      <c r="W2786" s="73" t="s">
        <v>6172</v>
      </c>
      <c r="X2786" s="73" t="s">
        <v>7434</v>
      </c>
    </row>
    <row r="2787" spans="23:24">
      <c r="W2787" s="73" t="s">
        <v>333</v>
      </c>
      <c r="X2787" s="73" t="s">
        <v>7435</v>
      </c>
    </row>
    <row r="2788" spans="23:24">
      <c r="W2788" s="73" t="s">
        <v>334</v>
      </c>
      <c r="X2788" s="73" t="s">
        <v>7436</v>
      </c>
    </row>
    <row r="2789" spans="23:24">
      <c r="W2789" s="73" t="s">
        <v>335</v>
      </c>
      <c r="X2789" s="73" t="s">
        <v>7437</v>
      </c>
    </row>
    <row r="2790" spans="23:24">
      <c r="W2790" s="73" t="s">
        <v>5480</v>
      </c>
      <c r="X2790" s="73" t="s">
        <v>7438</v>
      </c>
    </row>
    <row r="2791" spans="23:24">
      <c r="W2791" s="73" t="s">
        <v>336</v>
      </c>
      <c r="X2791" s="73" t="s">
        <v>7439</v>
      </c>
    </row>
    <row r="2792" spans="23:24">
      <c r="W2792" s="73" t="s">
        <v>4595</v>
      </c>
      <c r="X2792" s="73" t="s">
        <v>7440</v>
      </c>
    </row>
    <row r="2793" spans="23:24">
      <c r="W2793" s="73" t="s">
        <v>340</v>
      </c>
      <c r="X2793" s="73" t="s">
        <v>7441</v>
      </c>
    </row>
    <row r="2794" spans="23:24">
      <c r="W2794" s="73" t="s">
        <v>341</v>
      </c>
      <c r="X2794" s="73" t="s">
        <v>7442</v>
      </c>
    </row>
    <row r="2795" spans="23:24">
      <c r="W2795" s="73" t="s">
        <v>342</v>
      </c>
      <c r="X2795" s="73" t="s">
        <v>7443</v>
      </c>
    </row>
    <row r="2796" spans="23:24">
      <c r="W2796" s="73" t="s">
        <v>5958</v>
      </c>
      <c r="X2796" s="73" t="s">
        <v>7444</v>
      </c>
    </row>
    <row r="2797" spans="23:24">
      <c r="W2797" s="73" t="s">
        <v>4596</v>
      </c>
      <c r="X2797" s="73" t="s">
        <v>7445</v>
      </c>
    </row>
    <row r="2798" spans="23:24">
      <c r="W2798" s="73" t="s">
        <v>7881</v>
      </c>
      <c r="X2798" s="73" t="s">
        <v>8315</v>
      </c>
    </row>
    <row r="2799" spans="23:24">
      <c r="W2799" s="73" t="s">
        <v>6173</v>
      </c>
      <c r="X2799" s="73" t="s">
        <v>7446</v>
      </c>
    </row>
    <row r="2800" spans="23:24">
      <c r="W2800" s="73" t="s">
        <v>344</v>
      </c>
      <c r="X2800" s="73" t="s">
        <v>7447</v>
      </c>
    </row>
    <row r="2801" spans="23:24">
      <c r="W2801" s="73" t="s">
        <v>345</v>
      </c>
      <c r="X2801" s="73" t="s">
        <v>7448</v>
      </c>
    </row>
    <row r="2802" spans="23:24">
      <c r="W2802" s="73" t="s">
        <v>346</v>
      </c>
      <c r="X2802" s="73" t="s">
        <v>7449</v>
      </c>
    </row>
    <row r="2803" spans="23:24">
      <c r="W2803" s="73" t="s">
        <v>5481</v>
      </c>
      <c r="X2803" s="73" t="s">
        <v>7450</v>
      </c>
    </row>
    <row r="2804" spans="23:24">
      <c r="W2804" s="73" t="s">
        <v>347</v>
      </c>
      <c r="X2804" s="73" t="s">
        <v>7451</v>
      </c>
    </row>
    <row r="2805" spans="23:24">
      <c r="W2805" s="73" t="s">
        <v>4597</v>
      </c>
      <c r="X2805" s="73" t="s">
        <v>7452</v>
      </c>
    </row>
    <row r="2806" spans="23:24">
      <c r="W2806" s="73" t="s">
        <v>351</v>
      </c>
      <c r="X2806" s="73" t="s">
        <v>7453</v>
      </c>
    </row>
    <row r="2807" spans="23:24">
      <c r="W2807" s="73" t="s">
        <v>2069</v>
      </c>
      <c r="X2807" s="73" t="s">
        <v>3505</v>
      </c>
    </row>
    <row r="2808" spans="23:24">
      <c r="W2808" s="73" t="s">
        <v>2070</v>
      </c>
      <c r="X2808" s="73" t="s">
        <v>2966</v>
      </c>
    </row>
    <row r="2809" spans="23:24">
      <c r="W2809" s="73" t="s">
        <v>5959</v>
      </c>
      <c r="X2809" s="73" t="s">
        <v>6097</v>
      </c>
    </row>
    <row r="2810" spans="23:24">
      <c r="W2810" s="73" t="s">
        <v>4925</v>
      </c>
      <c r="X2810" s="73" t="s">
        <v>5396</v>
      </c>
    </row>
    <row r="2811" spans="23:24">
      <c r="W2811" s="73" t="s">
        <v>7882</v>
      </c>
      <c r="X2811" s="73" t="s">
        <v>8316</v>
      </c>
    </row>
    <row r="2812" spans="23:24">
      <c r="W2812" s="73" t="s">
        <v>2072</v>
      </c>
      <c r="X2812" s="73" t="s">
        <v>4450</v>
      </c>
    </row>
    <row r="2813" spans="23:24">
      <c r="W2813" s="73" t="s">
        <v>788</v>
      </c>
      <c r="X2813" s="73" t="s">
        <v>3187</v>
      </c>
    </row>
    <row r="2814" spans="23:24">
      <c r="W2814" s="73" t="s">
        <v>789</v>
      </c>
      <c r="X2814" s="73" t="s">
        <v>2645</v>
      </c>
    </row>
    <row r="2815" spans="23:24">
      <c r="W2815" s="73" t="s">
        <v>5623</v>
      </c>
      <c r="X2815" s="73" t="s">
        <v>5718</v>
      </c>
    </row>
    <row r="2816" spans="23:24">
      <c r="W2816" s="73" t="s">
        <v>790</v>
      </c>
      <c r="X2816" s="73" t="s">
        <v>4130</v>
      </c>
    </row>
    <row r="2817" spans="23:24">
      <c r="W2817" s="73" t="s">
        <v>4926</v>
      </c>
      <c r="X2817" s="73" t="s">
        <v>5397</v>
      </c>
    </row>
    <row r="2818" spans="23:24">
      <c r="W2818" s="73" t="s">
        <v>2076</v>
      </c>
      <c r="X2818" s="73" t="s">
        <v>4451</v>
      </c>
    </row>
    <row r="2819" spans="23:24">
      <c r="W2819" s="73" t="s">
        <v>2077</v>
      </c>
      <c r="X2819" s="73" t="s">
        <v>3507</v>
      </c>
    </row>
    <row r="2820" spans="23:24">
      <c r="W2820" s="73" t="s">
        <v>2078</v>
      </c>
      <c r="X2820" s="73" t="s">
        <v>2968</v>
      </c>
    </row>
    <row r="2821" spans="23:24">
      <c r="W2821" s="73" t="s">
        <v>5960</v>
      </c>
      <c r="X2821" s="73" t="s">
        <v>6098</v>
      </c>
    </row>
    <row r="2822" spans="23:24">
      <c r="W2822" s="73" t="s">
        <v>4927</v>
      </c>
      <c r="X2822" s="73" t="s">
        <v>5398</v>
      </c>
    </row>
    <row r="2823" spans="23:24">
      <c r="W2823" s="73" t="s">
        <v>7883</v>
      </c>
      <c r="X2823" s="73" t="s">
        <v>8317</v>
      </c>
    </row>
    <row r="2824" spans="23:24">
      <c r="W2824" s="73" t="s">
        <v>2080</v>
      </c>
      <c r="X2824" s="73" t="s">
        <v>4452</v>
      </c>
    </row>
    <row r="2825" spans="23:24">
      <c r="W2825" s="73" t="s">
        <v>791</v>
      </c>
      <c r="X2825" s="73" t="s">
        <v>3188</v>
      </c>
    </row>
    <row r="2826" spans="23:24">
      <c r="W2826" s="73" t="s">
        <v>792</v>
      </c>
      <c r="X2826" s="73" t="s">
        <v>2646</v>
      </c>
    </row>
    <row r="2827" spans="23:24">
      <c r="W2827" s="73" t="s">
        <v>5624</v>
      </c>
      <c r="X2827" s="73" t="s">
        <v>5719</v>
      </c>
    </row>
    <row r="2828" spans="23:24">
      <c r="W2828" s="73" t="s">
        <v>793</v>
      </c>
      <c r="X2828" s="73" t="s">
        <v>4131</v>
      </c>
    </row>
    <row r="2829" spans="23:24">
      <c r="W2829" s="73" t="s">
        <v>4928</v>
      </c>
      <c r="X2829" s="73" t="s">
        <v>5399</v>
      </c>
    </row>
    <row r="2830" spans="23:24">
      <c r="W2830" s="73" t="s">
        <v>2084</v>
      </c>
      <c r="X2830" s="73" t="s">
        <v>4453</v>
      </c>
    </row>
    <row r="2831" spans="23:24">
      <c r="W2831" s="73" t="s">
        <v>2085</v>
      </c>
      <c r="X2831" s="73" t="s">
        <v>3509</v>
      </c>
    </row>
    <row r="2832" spans="23:24">
      <c r="W2832" s="73" t="s">
        <v>2086</v>
      </c>
      <c r="X2832" s="73" t="s">
        <v>2970</v>
      </c>
    </row>
    <row r="2833" spans="23:24">
      <c r="W2833" s="73" t="s">
        <v>5961</v>
      </c>
      <c r="X2833" s="73" t="s">
        <v>6099</v>
      </c>
    </row>
    <row r="2834" spans="23:24">
      <c r="W2834" s="73" t="s">
        <v>4929</v>
      </c>
      <c r="X2834" s="73" t="s">
        <v>5400</v>
      </c>
    </row>
    <row r="2835" spans="23:24">
      <c r="W2835" s="73" t="s">
        <v>7884</v>
      </c>
      <c r="X2835" s="73" t="s">
        <v>8318</v>
      </c>
    </row>
    <row r="2836" spans="23:24">
      <c r="W2836" s="73" t="s">
        <v>2088</v>
      </c>
      <c r="X2836" s="73" t="s">
        <v>4454</v>
      </c>
    </row>
    <row r="2837" spans="23:24">
      <c r="W2837" s="73" t="s">
        <v>794</v>
      </c>
      <c r="X2837" s="73" t="s">
        <v>3189</v>
      </c>
    </row>
    <row r="2838" spans="23:24">
      <c r="W2838" s="73" t="s">
        <v>795</v>
      </c>
      <c r="X2838" s="73" t="s">
        <v>2647</v>
      </c>
    </row>
    <row r="2839" spans="23:24">
      <c r="W2839" s="73" t="s">
        <v>5625</v>
      </c>
      <c r="X2839" s="73" t="s">
        <v>5720</v>
      </c>
    </row>
    <row r="2840" spans="23:24">
      <c r="W2840" s="73" t="s">
        <v>796</v>
      </c>
      <c r="X2840" s="73" t="s">
        <v>4132</v>
      </c>
    </row>
    <row r="2841" spans="23:24">
      <c r="W2841" s="73" t="s">
        <v>4930</v>
      </c>
      <c r="X2841" s="73" t="s">
        <v>5401</v>
      </c>
    </row>
    <row r="2842" spans="23:24">
      <c r="W2842" s="73" t="s">
        <v>2092</v>
      </c>
      <c r="X2842" s="73" t="s">
        <v>4455</v>
      </c>
    </row>
    <row r="2843" spans="23:24">
      <c r="W2843" s="73" t="s">
        <v>352</v>
      </c>
      <c r="X2843" s="73" t="s">
        <v>3046</v>
      </c>
    </row>
    <row r="2844" spans="23:24">
      <c r="W2844" s="73" t="s">
        <v>353</v>
      </c>
      <c r="X2844" s="73" t="s">
        <v>2502</v>
      </c>
    </row>
    <row r="2845" spans="23:24">
      <c r="W2845" s="73" t="s">
        <v>354</v>
      </c>
      <c r="X2845" s="73" t="s">
        <v>3987</v>
      </c>
    </row>
    <row r="2846" spans="23:24">
      <c r="W2846" s="73" t="s">
        <v>5962</v>
      </c>
      <c r="X2846" s="73" t="s">
        <v>6100</v>
      </c>
    </row>
    <row r="2847" spans="23:24">
      <c r="W2847" s="73" t="s">
        <v>4598</v>
      </c>
      <c r="X2847" s="73" t="s">
        <v>5402</v>
      </c>
    </row>
    <row r="2848" spans="23:24">
      <c r="W2848" s="73" t="s">
        <v>7885</v>
      </c>
      <c r="X2848" s="73" t="s">
        <v>8319</v>
      </c>
    </row>
    <row r="2849" spans="23:24">
      <c r="W2849" s="73" t="s">
        <v>6174</v>
      </c>
      <c r="X2849" s="73" t="s">
        <v>7454</v>
      </c>
    </row>
    <row r="2850" spans="23:24">
      <c r="W2850" s="73" t="s">
        <v>358</v>
      </c>
      <c r="X2850" s="73" t="s">
        <v>3047</v>
      </c>
    </row>
    <row r="2851" spans="23:24">
      <c r="W2851" s="73" t="s">
        <v>359</v>
      </c>
      <c r="X2851" s="73" t="s">
        <v>2504</v>
      </c>
    </row>
    <row r="2852" spans="23:24">
      <c r="W2852" s="73" t="s">
        <v>360</v>
      </c>
      <c r="X2852" s="73" t="s">
        <v>3989</v>
      </c>
    </row>
    <row r="2853" spans="23:24">
      <c r="W2853" s="73" t="s">
        <v>5963</v>
      </c>
      <c r="X2853" s="73" t="s">
        <v>6101</v>
      </c>
    </row>
    <row r="2854" spans="23:24">
      <c r="W2854" s="73" t="s">
        <v>4599</v>
      </c>
      <c r="X2854" s="73" t="s">
        <v>5403</v>
      </c>
    </row>
    <row r="2855" spans="23:24">
      <c r="W2855" s="73" t="s">
        <v>7886</v>
      </c>
      <c r="X2855" s="73" t="s">
        <v>8320</v>
      </c>
    </row>
    <row r="2856" spans="23:24">
      <c r="W2856" s="73" t="s">
        <v>6175</v>
      </c>
      <c r="X2856" s="73" t="s">
        <v>7455</v>
      </c>
    </row>
    <row r="2857" spans="23:24">
      <c r="W2857" s="73" t="s">
        <v>364</v>
      </c>
      <c r="X2857" s="73" t="s">
        <v>3048</v>
      </c>
    </row>
    <row r="2858" spans="23:24">
      <c r="W2858" s="73" t="s">
        <v>365</v>
      </c>
      <c r="X2858" s="73" t="s">
        <v>2506</v>
      </c>
    </row>
    <row r="2859" spans="23:24">
      <c r="W2859" s="73" t="s">
        <v>366</v>
      </c>
      <c r="X2859" s="73" t="s">
        <v>3991</v>
      </c>
    </row>
    <row r="2860" spans="23:24">
      <c r="W2860" s="73" t="s">
        <v>5964</v>
      </c>
      <c r="X2860" s="73" t="s">
        <v>6102</v>
      </c>
    </row>
    <row r="2861" spans="23:24">
      <c r="W2861" s="73" t="s">
        <v>4600</v>
      </c>
      <c r="X2861" s="73" t="s">
        <v>5404</v>
      </c>
    </row>
    <row r="2862" spans="23:24">
      <c r="W2862" s="73" t="s">
        <v>7887</v>
      </c>
      <c r="X2862" s="73" t="s">
        <v>8321</v>
      </c>
    </row>
  </sheetData>
  <sheetProtection algorithmName="SHA-512" hashValue="kG/LuHweOUKI0hsY3oh2cFveehfVfcGRRxAAEzxeB4aWDdQSCN/yGTJt2i4wjhuQFGp3twGlC22npEJ3O9kFJQ==" saltValue="xzk6nKdwV40swGUvUFc9cw==" spinCount="100000" sheet="1" selectLockedCells="1" selectUnlockedCells="1"/>
  <protectedRanges>
    <protectedRange sqref="Q1:S1048576" name="Range1"/>
  </protectedRanges>
  <mergeCells count="219">
    <mergeCell ref="E213:J213"/>
    <mergeCell ref="E208:J208"/>
    <mergeCell ref="E209:J209"/>
    <mergeCell ref="E210:J210"/>
    <mergeCell ref="E211:J211"/>
    <mergeCell ref="E212:J212"/>
    <mergeCell ref="E203:J203"/>
    <mergeCell ref="E204:J204"/>
    <mergeCell ref="E205:J205"/>
    <mergeCell ref="E206:J206"/>
    <mergeCell ref="E207:J207"/>
    <mergeCell ref="E198:J198"/>
    <mergeCell ref="E199:J199"/>
    <mergeCell ref="E200:J200"/>
    <mergeCell ref="E201:J201"/>
    <mergeCell ref="E202:J202"/>
    <mergeCell ref="E193:J193"/>
    <mergeCell ref="E194:J194"/>
    <mergeCell ref="E195:J195"/>
    <mergeCell ref="E196:J196"/>
    <mergeCell ref="E197:J197"/>
    <mergeCell ref="E188:J188"/>
    <mergeCell ref="E189:J189"/>
    <mergeCell ref="E190:J190"/>
    <mergeCell ref="E191:J191"/>
    <mergeCell ref="E192:J192"/>
    <mergeCell ref="E183:J183"/>
    <mergeCell ref="E184:J184"/>
    <mergeCell ref="E185:J185"/>
    <mergeCell ref="E186:J186"/>
    <mergeCell ref="E187:J187"/>
    <mergeCell ref="E178:J178"/>
    <mergeCell ref="E179:J179"/>
    <mergeCell ref="E180:J180"/>
    <mergeCell ref="E181:J181"/>
    <mergeCell ref="E182:J182"/>
    <mergeCell ref="E173:J173"/>
    <mergeCell ref="E174:J174"/>
    <mergeCell ref="E175:J175"/>
    <mergeCell ref="E176:J176"/>
    <mergeCell ref="E177:J177"/>
    <mergeCell ref="E168:J168"/>
    <mergeCell ref="E169:J169"/>
    <mergeCell ref="E170:J170"/>
    <mergeCell ref="E171:J171"/>
    <mergeCell ref="E172:J172"/>
    <mergeCell ref="E163:J163"/>
    <mergeCell ref="E164:J164"/>
    <mergeCell ref="E165:J165"/>
    <mergeCell ref="E166:J166"/>
    <mergeCell ref="E167:J167"/>
    <mergeCell ref="E158:J158"/>
    <mergeCell ref="E159:J159"/>
    <mergeCell ref="E160:J160"/>
    <mergeCell ref="E161:J161"/>
    <mergeCell ref="E162:J162"/>
    <mergeCell ref="E153:J153"/>
    <mergeCell ref="E154:J154"/>
    <mergeCell ref="E155:J155"/>
    <mergeCell ref="E156:J156"/>
    <mergeCell ref="E157:J157"/>
    <mergeCell ref="E148:J148"/>
    <mergeCell ref="E149:J149"/>
    <mergeCell ref="E150:J150"/>
    <mergeCell ref="E151:J151"/>
    <mergeCell ref="E152:J152"/>
    <mergeCell ref="E143:J143"/>
    <mergeCell ref="E144:J144"/>
    <mergeCell ref="E145:J145"/>
    <mergeCell ref="E146:J146"/>
    <mergeCell ref="E147:J147"/>
    <mergeCell ref="E138:J138"/>
    <mergeCell ref="E139:J139"/>
    <mergeCell ref="E140:J140"/>
    <mergeCell ref="E141:J141"/>
    <mergeCell ref="E142:J142"/>
    <mergeCell ref="E133:J133"/>
    <mergeCell ref="E134:J134"/>
    <mergeCell ref="E135:J135"/>
    <mergeCell ref="E136:J136"/>
    <mergeCell ref="E137:J137"/>
    <mergeCell ref="E128:J128"/>
    <mergeCell ref="E129:J129"/>
    <mergeCell ref="E130:J130"/>
    <mergeCell ref="E131:J131"/>
    <mergeCell ref="E132:J132"/>
    <mergeCell ref="E123:J123"/>
    <mergeCell ref="E124:J124"/>
    <mergeCell ref="E125:J125"/>
    <mergeCell ref="E126:J126"/>
    <mergeCell ref="E127:J127"/>
    <mergeCell ref="E118:J118"/>
    <mergeCell ref="E119:J119"/>
    <mergeCell ref="E120:J120"/>
    <mergeCell ref="E121:J121"/>
    <mergeCell ref="E122:J122"/>
    <mergeCell ref="E113:J113"/>
    <mergeCell ref="E114:J114"/>
    <mergeCell ref="E115:J115"/>
    <mergeCell ref="E116:J116"/>
    <mergeCell ref="E117:J117"/>
    <mergeCell ref="E95:J95"/>
    <mergeCell ref="E96:J96"/>
    <mergeCell ref="E97:J97"/>
    <mergeCell ref="E98:J98"/>
    <mergeCell ref="E99:J99"/>
    <mergeCell ref="E90:J90"/>
    <mergeCell ref="E91:J91"/>
    <mergeCell ref="E55:J55"/>
    <mergeCell ref="E60:J60"/>
    <mergeCell ref="E61:J61"/>
    <mergeCell ref="E62:J62"/>
    <mergeCell ref="E63:J63"/>
    <mergeCell ref="E64:J64"/>
    <mergeCell ref="E65:J65"/>
    <mergeCell ref="E66:J66"/>
    <mergeCell ref="E67:J67"/>
    <mergeCell ref="E92:J92"/>
    <mergeCell ref="E93:J93"/>
    <mergeCell ref="E94:J94"/>
    <mergeCell ref="E85:J85"/>
    <mergeCell ref="E86:J86"/>
    <mergeCell ref="E87:J87"/>
    <mergeCell ref="E88:J88"/>
    <mergeCell ref="E89:J89"/>
    <mergeCell ref="E110:J110"/>
    <mergeCell ref="E111:J111"/>
    <mergeCell ref="E112:J112"/>
    <mergeCell ref="E105:J105"/>
    <mergeCell ref="E106:J106"/>
    <mergeCell ref="E107:J107"/>
    <mergeCell ref="E108:J108"/>
    <mergeCell ref="E109:J109"/>
    <mergeCell ref="E100:J100"/>
    <mergeCell ref="E101:J101"/>
    <mergeCell ref="E102:J102"/>
    <mergeCell ref="E103:J103"/>
    <mergeCell ref="E104:J104"/>
    <mergeCell ref="E80:J80"/>
    <mergeCell ref="E81:J81"/>
    <mergeCell ref="E82:J82"/>
    <mergeCell ref="E83:J83"/>
    <mergeCell ref="E84:J84"/>
    <mergeCell ref="K3:N3"/>
    <mergeCell ref="K4:N4"/>
    <mergeCell ref="D3:F7"/>
    <mergeCell ref="D8:F8"/>
    <mergeCell ref="K5:L5"/>
    <mergeCell ref="M5:N5"/>
    <mergeCell ref="K6:N6"/>
    <mergeCell ref="K7:N8"/>
    <mergeCell ref="D9:F9"/>
    <mergeCell ref="K9:L9"/>
    <mergeCell ref="H9:J9"/>
    <mergeCell ref="E79:J79"/>
    <mergeCell ref="E70:J70"/>
    <mergeCell ref="E71:J71"/>
    <mergeCell ref="E72:J72"/>
    <mergeCell ref="E73:J73"/>
    <mergeCell ref="E74:J74"/>
    <mergeCell ref="E75:J75"/>
    <mergeCell ref="E76:J76"/>
    <mergeCell ref="E56:J56"/>
    <mergeCell ref="E57:J57"/>
    <mergeCell ref="E58:J58"/>
    <mergeCell ref="E59:J59"/>
    <mergeCell ref="E68:J68"/>
    <mergeCell ref="E69:J69"/>
    <mergeCell ref="E77:J77"/>
    <mergeCell ref="E78:J78"/>
    <mergeCell ref="E50:J50"/>
    <mergeCell ref="E51:J51"/>
    <mergeCell ref="E52:J52"/>
    <mergeCell ref="E53:J53"/>
    <mergeCell ref="E54:J54"/>
    <mergeCell ref="E45:J45"/>
    <mergeCell ref="E46:J46"/>
    <mergeCell ref="E47:J47"/>
    <mergeCell ref="E48:J48"/>
    <mergeCell ref="E49:J49"/>
    <mergeCell ref="E40:J40"/>
    <mergeCell ref="E41:J41"/>
    <mergeCell ref="E42:J42"/>
    <mergeCell ref="E43:J43"/>
    <mergeCell ref="E44:J44"/>
    <mergeCell ref="E35:J35"/>
    <mergeCell ref="E36:J36"/>
    <mergeCell ref="E37:J37"/>
    <mergeCell ref="E38:J38"/>
    <mergeCell ref="E39:J39"/>
    <mergeCell ref="E30:J30"/>
    <mergeCell ref="E31:J31"/>
    <mergeCell ref="E32:J32"/>
    <mergeCell ref="E33:J33"/>
    <mergeCell ref="E34:J34"/>
    <mergeCell ref="E25:J25"/>
    <mergeCell ref="E26:J26"/>
    <mergeCell ref="E27:J27"/>
    <mergeCell ref="E28:J28"/>
    <mergeCell ref="E29:J29"/>
    <mergeCell ref="E20:J20"/>
    <mergeCell ref="E21:J21"/>
    <mergeCell ref="E22:J22"/>
    <mergeCell ref="E23:J23"/>
    <mergeCell ref="E24:J24"/>
    <mergeCell ref="E15:J15"/>
    <mergeCell ref="E16:J16"/>
    <mergeCell ref="E17:J17"/>
    <mergeCell ref="E18:J18"/>
    <mergeCell ref="E19:J19"/>
    <mergeCell ref="E14:J14"/>
    <mergeCell ref="E13:J13"/>
    <mergeCell ref="E12:J12"/>
    <mergeCell ref="K10:L10"/>
    <mergeCell ref="K11:N11"/>
    <mergeCell ref="H10:J10"/>
    <mergeCell ref="H11:J11"/>
    <mergeCell ref="D10:G10"/>
    <mergeCell ref="E11:G11"/>
  </mergeCells>
  <conditionalFormatting sqref="M9:M10">
    <cfRule type="expression" dxfId="203" priority="355">
      <formula>IF($M$10="",FALSE,TRUE)</formula>
    </cfRule>
  </conditionalFormatting>
  <conditionalFormatting sqref="D113:N113">
    <cfRule type="expression" dxfId="202" priority="201">
      <formula>IF($D113="",FALSE,TRUE)</formula>
    </cfRule>
  </conditionalFormatting>
  <conditionalFormatting sqref="D114:N114">
    <cfRule type="expression" dxfId="201" priority="200">
      <formula>IF($D114="",FALSE,TRUE)</formula>
    </cfRule>
  </conditionalFormatting>
  <conditionalFormatting sqref="D115:N115">
    <cfRule type="expression" dxfId="200" priority="199">
      <formula>IF($D115="",FALSE,TRUE)</formula>
    </cfRule>
  </conditionalFormatting>
  <conditionalFormatting sqref="D116:N116">
    <cfRule type="expression" dxfId="199" priority="198">
      <formula>IF($D116="",FALSE,TRUE)</formula>
    </cfRule>
  </conditionalFormatting>
  <conditionalFormatting sqref="D117:N117">
    <cfRule type="expression" dxfId="198" priority="197">
      <formula>IF($D117="",FALSE,TRUE)</formula>
    </cfRule>
  </conditionalFormatting>
  <conditionalFormatting sqref="D118:N118">
    <cfRule type="expression" dxfId="197" priority="196">
      <formula>IF($D118="",FALSE,TRUE)</formula>
    </cfRule>
  </conditionalFormatting>
  <conditionalFormatting sqref="D119:N119">
    <cfRule type="expression" dxfId="196" priority="195">
      <formula>IF($D119="",FALSE,TRUE)</formula>
    </cfRule>
  </conditionalFormatting>
  <conditionalFormatting sqref="D120:N120">
    <cfRule type="expression" dxfId="195" priority="194">
      <formula>IF($D120="",FALSE,TRUE)</formula>
    </cfRule>
  </conditionalFormatting>
  <conditionalFormatting sqref="D121:N121">
    <cfRule type="expression" dxfId="194" priority="193">
      <formula>IF($D121="",FALSE,TRUE)</formula>
    </cfRule>
  </conditionalFormatting>
  <conditionalFormatting sqref="D122:N122">
    <cfRule type="expression" dxfId="193" priority="192">
      <formula>IF($D122="",FALSE,TRUE)</formula>
    </cfRule>
  </conditionalFormatting>
  <conditionalFormatting sqref="D123:N123">
    <cfRule type="expression" dxfId="192" priority="191">
      <formula>IF($D123="",FALSE,TRUE)</formula>
    </cfRule>
  </conditionalFormatting>
  <conditionalFormatting sqref="D124:N124">
    <cfRule type="expression" dxfId="191" priority="190">
      <formula>IF($D124="",FALSE,TRUE)</formula>
    </cfRule>
  </conditionalFormatting>
  <conditionalFormatting sqref="D125:N125">
    <cfRule type="expression" dxfId="190" priority="189">
      <formula>IF($D125="",FALSE,TRUE)</formula>
    </cfRule>
  </conditionalFormatting>
  <conditionalFormatting sqref="D126:N126">
    <cfRule type="expression" dxfId="189" priority="188">
      <formula>IF($D126="",FALSE,TRUE)</formula>
    </cfRule>
  </conditionalFormatting>
  <conditionalFormatting sqref="D127:N127">
    <cfRule type="expression" dxfId="188" priority="187">
      <formula>IF($D127="",FALSE,TRUE)</formula>
    </cfRule>
  </conditionalFormatting>
  <conditionalFormatting sqref="D128:N128">
    <cfRule type="expression" dxfId="187" priority="186">
      <formula>IF($D128="",FALSE,TRUE)</formula>
    </cfRule>
  </conditionalFormatting>
  <conditionalFormatting sqref="D129:N129">
    <cfRule type="expression" dxfId="186" priority="185">
      <formula>IF($D129="",FALSE,TRUE)</formula>
    </cfRule>
  </conditionalFormatting>
  <conditionalFormatting sqref="D130:N130">
    <cfRule type="expression" dxfId="185" priority="184">
      <formula>IF($D130="",FALSE,TRUE)</formula>
    </cfRule>
  </conditionalFormatting>
  <conditionalFormatting sqref="D131:N131">
    <cfRule type="expression" dxfId="184" priority="183">
      <formula>IF($D131="",FALSE,TRUE)</formula>
    </cfRule>
  </conditionalFormatting>
  <conditionalFormatting sqref="D132:N132">
    <cfRule type="expression" dxfId="183" priority="182">
      <formula>IF($D132="",FALSE,TRUE)</formula>
    </cfRule>
  </conditionalFormatting>
  <conditionalFormatting sqref="D133:N133">
    <cfRule type="expression" dxfId="182" priority="181">
      <formula>IF($D133="",FALSE,TRUE)</formula>
    </cfRule>
  </conditionalFormatting>
  <conditionalFormatting sqref="D134:N134">
    <cfRule type="expression" dxfId="181" priority="180">
      <formula>IF($D134="",FALSE,TRUE)</formula>
    </cfRule>
  </conditionalFormatting>
  <conditionalFormatting sqref="D135:N135">
    <cfRule type="expression" dxfId="180" priority="179">
      <formula>IF($D135="",FALSE,TRUE)</formula>
    </cfRule>
  </conditionalFormatting>
  <conditionalFormatting sqref="D136:N136">
    <cfRule type="expression" dxfId="179" priority="178">
      <formula>IF($D136="",FALSE,TRUE)</formula>
    </cfRule>
  </conditionalFormatting>
  <conditionalFormatting sqref="D137:N137">
    <cfRule type="expression" dxfId="178" priority="177">
      <formula>IF($D137="",FALSE,TRUE)</formula>
    </cfRule>
  </conditionalFormatting>
  <conditionalFormatting sqref="D138:N138">
    <cfRule type="expression" dxfId="177" priority="176">
      <formula>IF($D138="",FALSE,TRUE)</formula>
    </cfRule>
  </conditionalFormatting>
  <conditionalFormatting sqref="D139:N139">
    <cfRule type="expression" dxfId="176" priority="175">
      <formula>IF($D139="",FALSE,TRUE)</formula>
    </cfRule>
  </conditionalFormatting>
  <conditionalFormatting sqref="D140:N140">
    <cfRule type="expression" dxfId="175" priority="174">
      <formula>IF($D140="",FALSE,TRUE)</formula>
    </cfRule>
  </conditionalFormatting>
  <conditionalFormatting sqref="D141:N141">
    <cfRule type="expression" dxfId="174" priority="173">
      <formula>IF($D141="",FALSE,TRUE)</formula>
    </cfRule>
  </conditionalFormatting>
  <conditionalFormatting sqref="D142:N142">
    <cfRule type="expression" dxfId="173" priority="172">
      <formula>IF($D142="",FALSE,TRUE)</formula>
    </cfRule>
  </conditionalFormatting>
  <conditionalFormatting sqref="D143:N143">
    <cfRule type="expression" dxfId="172" priority="171">
      <formula>IF($D143="",FALSE,TRUE)</formula>
    </cfRule>
  </conditionalFormatting>
  <conditionalFormatting sqref="D144:N144">
    <cfRule type="expression" dxfId="171" priority="170">
      <formula>IF($D144="",FALSE,TRUE)</formula>
    </cfRule>
  </conditionalFormatting>
  <conditionalFormatting sqref="D145:N145">
    <cfRule type="expression" dxfId="170" priority="169">
      <formula>IF($D145="",FALSE,TRUE)</formula>
    </cfRule>
  </conditionalFormatting>
  <conditionalFormatting sqref="D146:N146">
    <cfRule type="expression" dxfId="169" priority="168">
      <formula>IF($D146="",FALSE,TRUE)</formula>
    </cfRule>
  </conditionalFormatting>
  <conditionalFormatting sqref="D147:N147">
    <cfRule type="expression" dxfId="168" priority="167">
      <formula>IF($D147="",FALSE,TRUE)</formula>
    </cfRule>
  </conditionalFormatting>
  <conditionalFormatting sqref="D148:N148">
    <cfRule type="expression" dxfId="167" priority="166">
      <formula>IF($D148="",FALSE,TRUE)</formula>
    </cfRule>
  </conditionalFormatting>
  <conditionalFormatting sqref="D149:N149">
    <cfRule type="expression" dxfId="166" priority="165">
      <formula>IF($D149="",FALSE,TRUE)</formula>
    </cfRule>
  </conditionalFormatting>
  <conditionalFormatting sqref="D150:N150">
    <cfRule type="expression" dxfId="165" priority="164">
      <formula>IF($D150="",FALSE,TRUE)</formula>
    </cfRule>
  </conditionalFormatting>
  <conditionalFormatting sqref="D151:N151">
    <cfRule type="expression" dxfId="164" priority="163">
      <formula>IF($D151="",FALSE,TRUE)</formula>
    </cfRule>
  </conditionalFormatting>
  <conditionalFormatting sqref="D152:N152">
    <cfRule type="expression" dxfId="163" priority="162">
      <formula>IF($D152="",FALSE,TRUE)</formula>
    </cfRule>
  </conditionalFormatting>
  <conditionalFormatting sqref="D153:N153">
    <cfRule type="expression" dxfId="162" priority="161">
      <formula>IF($D153="",FALSE,TRUE)</formula>
    </cfRule>
  </conditionalFormatting>
  <conditionalFormatting sqref="D154:N154">
    <cfRule type="expression" dxfId="161" priority="160">
      <formula>IF($D154="",FALSE,TRUE)</formula>
    </cfRule>
  </conditionalFormatting>
  <conditionalFormatting sqref="D155:N155">
    <cfRule type="expression" dxfId="160" priority="159">
      <formula>IF($D155="",FALSE,TRUE)</formula>
    </cfRule>
  </conditionalFormatting>
  <conditionalFormatting sqref="D156:N156">
    <cfRule type="expression" dxfId="159" priority="158">
      <formula>IF($D156="",FALSE,TRUE)</formula>
    </cfRule>
  </conditionalFormatting>
  <conditionalFormatting sqref="D157:N157">
    <cfRule type="expression" dxfId="158" priority="157">
      <formula>IF($D157="",FALSE,TRUE)</formula>
    </cfRule>
  </conditionalFormatting>
  <conditionalFormatting sqref="D158:N158">
    <cfRule type="expression" dxfId="157" priority="156">
      <formula>IF($D158="",FALSE,TRUE)</formula>
    </cfRule>
  </conditionalFormatting>
  <conditionalFormatting sqref="D159:N159">
    <cfRule type="expression" dxfId="156" priority="155">
      <formula>IF($D159="",FALSE,TRUE)</formula>
    </cfRule>
  </conditionalFormatting>
  <conditionalFormatting sqref="D160:N160">
    <cfRule type="expression" dxfId="155" priority="154">
      <formula>IF($D160="",FALSE,TRUE)</formula>
    </cfRule>
  </conditionalFormatting>
  <conditionalFormatting sqref="D161:N161">
    <cfRule type="expression" dxfId="154" priority="153">
      <formula>IF($D161="",FALSE,TRUE)</formula>
    </cfRule>
  </conditionalFormatting>
  <conditionalFormatting sqref="D162:N162">
    <cfRule type="expression" dxfId="153" priority="152">
      <formula>IF($D162="",FALSE,TRUE)</formula>
    </cfRule>
  </conditionalFormatting>
  <conditionalFormatting sqref="D163:N163">
    <cfRule type="expression" dxfId="152" priority="151">
      <formula>IF($D163="",FALSE,TRUE)</formula>
    </cfRule>
  </conditionalFormatting>
  <conditionalFormatting sqref="D164:N164">
    <cfRule type="expression" dxfId="151" priority="150">
      <formula>IF($D164="",FALSE,TRUE)</formula>
    </cfRule>
  </conditionalFormatting>
  <conditionalFormatting sqref="D165:N165">
    <cfRule type="expression" dxfId="150" priority="149">
      <formula>IF($D165="",FALSE,TRUE)</formula>
    </cfRule>
  </conditionalFormatting>
  <conditionalFormatting sqref="D166:N166">
    <cfRule type="expression" dxfId="149" priority="148">
      <formula>IF($D166="",FALSE,TRUE)</formula>
    </cfRule>
  </conditionalFormatting>
  <conditionalFormatting sqref="D167:N167">
    <cfRule type="expression" dxfId="148" priority="147">
      <formula>IF($D167="",FALSE,TRUE)</formula>
    </cfRule>
  </conditionalFormatting>
  <conditionalFormatting sqref="D168:N168">
    <cfRule type="expression" dxfId="147" priority="146">
      <formula>IF($D168="",FALSE,TRUE)</formula>
    </cfRule>
  </conditionalFormatting>
  <conditionalFormatting sqref="D169:N169">
    <cfRule type="expression" dxfId="146" priority="145">
      <formula>IF($D169="",FALSE,TRUE)</formula>
    </cfRule>
  </conditionalFormatting>
  <conditionalFormatting sqref="D170:N170">
    <cfRule type="expression" dxfId="145" priority="144">
      <formula>IF($D170="",FALSE,TRUE)</formula>
    </cfRule>
  </conditionalFormatting>
  <conditionalFormatting sqref="D171:N171">
    <cfRule type="expression" dxfId="144" priority="143">
      <formula>IF($D171="",FALSE,TRUE)</formula>
    </cfRule>
  </conditionalFormatting>
  <conditionalFormatting sqref="D172:N172">
    <cfRule type="expression" dxfId="143" priority="142">
      <formula>IF($D172="",FALSE,TRUE)</formula>
    </cfRule>
  </conditionalFormatting>
  <conditionalFormatting sqref="D173:N173">
    <cfRule type="expression" dxfId="142" priority="141">
      <formula>IF($D173="",FALSE,TRUE)</formula>
    </cfRule>
  </conditionalFormatting>
  <conditionalFormatting sqref="D174:N174">
    <cfRule type="expression" dxfId="141" priority="140">
      <formula>IF($D174="",FALSE,TRUE)</formula>
    </cfRule>
  </conditionalFormatting>
  <conditionalFormatting sqref="D175:N175">
    <cfRule type="expression" dxfId="140" priority="139">
      <formula>IF($D175="",FALSE,TRUE)</formula>
    </cfRule>
  </conditionalFormatting>
  <conditionalFormatting sqref="D176:N176">
    <cfRule type="expression" dxfId="139" priority="138">
      <formula>IF($D176="",FALSE,TRUE)</formula>
    </cfRule>
  </conditionalFormatting>
  <conditionalFormatting sqref="D177:N177">
    <cfRule type="expression" dxfId="138" priority="137">
      <formula>IF($D177="",FALSE,TRUE)</formula>
    </cfRule>
  </conditionalFormatting>
  <conditionalFormatting sqref="D178:N178">
    <cfRule type="expression" dxfId="137" priority="136">
      <formula>IF($D178="",FALSE,TRUE)</formula>
    </cfRule>
  </conditionalFormatting>
  <conditionalFormatting sqref="D179:N179">
    <cfRule type="expression" dxfId="136" priority="135">
      <formula>IF($D179="",FALSE,TRUE)</formula>
    </cfRule>
  </conditionalFormatting>
  <conditionalFormatting sqref="D180:N180">
    <cfRule type="expression" dxfId="135" priority="134">
      <formula>IF($D180="",FALSE,TRUE)</formula>
    </cfRule>
  </conditionalFormatting>
  <conditionalFormatting sqref="D181:N181">
    <cfRule type="expression" dxfId="134" priority="133">
      <formula>IF($D181="",FALSE,TRUE)</formula>
    </cfRule>
  </conditionalFormatting>
  <conditionalFormatting sqref="D182:N182">
    <cfRule type="expression" dxfId="133" priority="132">
      <formula>IF($D182="",FALSE,TRUE)</formula>
    </cfRule>
  </conditionalFormatting>
  <conditionalFormatting sqref="D183:N183">
    <cfRule type="expression" dxfId="132" priority="131">
      <formula>IF($D183="",FALSE,TRUE)</formula>
    </cfRule>
  </conditionalFormatting>
  <conditionalFormatting sqref="D184:N184">
    <cfRule type="expression" dxfId="131" priority="130">
      <formula>IF($D184="",FALSE,TRUE)</formula>
    </cfRule>
  </conditionalFormatting>
  <conditionalFormatting sqref="D185:N185">
    <cfRule type="expression" dxfId="130" priority="129">
      <formula>IF($D185="",FALSE,TRUE)</formula>
    </cfRule>
  </conditionalFormatting>
  <conditionalFormatting sqref="D186:N186">
    <cfRule type="expression" dxfId="129" priority="128">
      <formula>IF($D186="",FALSE,TRUE)</formula>
    </cfRule>
  </conditionalFormatting>
  <conditionalFormatting sqref="D187:N187">
    <cfRule type="expression" dxfId="128" priority="127">
      <formula>IF($D187="",FALSE,TRUE)</formula>
    </cfRule>
  </conditionalFormatting>
  <conditionalFormatting sqref="D188:N188">
    <cfRule type="expression" dxfId="127" priority="126">
      <formula>IF($D188="",FALSE,TRUE)</formula>
    </cfRule>
  </conditionalFormatting>
  <conditionalFormatting sqref="D189:N189">
    <cfRule type="expression" dxfId="126" priority="125">
      <formula>IF($D189="",FALSE,TRUE)</formula>
    </cfRule>
  </conditionalFormatting>
  <conditionalFormatting sqref="D190:N190">
    <cfRule type="expression" dxfId="125" priority="124">
      <formula>IF($D190="",FALSE,TRUE)</formula>
    </cfRule>
  </conditionalFormatting>
  <conditionalFormatting sqref="D191:N191">
    <cfRule type="expression" dxfId="124" priority="123">
      <formula>IF($D191="",FALSE,TRUE)</formula>
    </cfRule>
  </conditionalFormatting>
  <conditionalFormatting sqref="D192:N192">
    <cfRule type="expression" dxfId="123" priority="122">
      <formula>IF($D192="",FALSE,TRUE)</formula>
    </cfRule>
  </conditionalFormatting>
  <conditionalFormatting sqref="D193:N193">
    <cfRule type="expression" dxfId="122" priority="121">
      <formula>IF($D193="",FALSE,TRUE)</formula>
    </cfRule>
  </conditionalFormatting>
  <conditionalFormatting sqref="D194:N194">
    <cfRule type="expression" dxfId="121" priority="120">
      <formula>IF($D194="",FALSE,TRUE)</formula>
    </cfRule>
  </conditionalFormatting>
  <conditionalFormatting sqref="D195:N195">
    <cfRule type="expression" dxfId="120" priority="119">
      <formula>IF($D195="",FALSE,TRUE)</formula>
    </cfRule>
  </conditionalFormatting>
  <conditionalFormatting sqref="D196:N196">
    <cfRule type="expression" dxfId="119" priority="118">
      <formula>IF($D196="",FALSE,TRUE)</formula>
    </cfRule>
  </conditionalFormatting>
  <conditionalFormatting sqref="D197:N197">
    <cfRule type="expression" dxfId="118" priority="117">
      <formula>IF($D197="",FALSE,TRUE)</formula>
    </cfRule>
  </conditionalFormatting>
  <conditionalFormatting sqref="D198:N198">
    <cfRule type="expression" dxfId="117" priority="116">
      <formula>IF($D198="",FALSE,TRUE)</formula>
    </cfRule>
  </conditionalFormatting>
  <conditionalFormatting sqref="D199:N199">
    <cfRule type="expression" dxfId="116" priority="115">
      <formula>IF($D199="",FALSE,TRUE)</formula>
    </cfRule>
  </conditionalFormatting>
  <conditionalFormatting sqref="D200:N200">
    <cfRule type="expression" dxfId="115" priority="114">
      <formula>IF($D200="",FALSE,TRUE)</formula>
    </cfRule>
  </conditionalFormatting>
  <conditionalFormatting sqref="D201:N201">
    <cfRule type="expression" dxfId="114" priority="113">
      <formula>IF($D201="",FALSE,TRUE)</formula>
    </cfRule>
  </conditionalFormatting>
  <conditionalFormatting sqref="D202:N202">
    <cfRule type="expression" dxfId="113" priority="112">
      <formula>IF($D202="",FALSE,TRUE)</formula>
    </cfRule>
  </conditionalFormatting>
  <conditionalFormatting sqref="D203:N203">
    <cfRule type="expression" dxfId="112" priority="111">
      <formula>IF($D203="",FALSE,TRUE)</formula>
    </cfRule>
  </conditionalFormatting>
  <conditionalFormatting sqref="D204:N204">
    <cfRule type="expression" dxfId="111" priority="110">
      <formula>IF($D204="",FALSE,TRUE)</formula>
    </cfRule>
  </conditionalFormatting>
  <conditionalFormatting sqref="D205:N205">
    <cfRule type="expression" dxfId="110" priority="109">
      <formula>IF($D205="",FALSE,TRUE)</formula>
    </cfRule>
  </conditionalFormatting>
  <conditionalFormatting sqref="D206:N206">
    <cfRule type="expression" dxfId="109" priority="108">
      <formula>IF($D206="",FALSE,TRUE)</formula>
    </cfRule>
  </conditionalFormatting>
  <conditionalFormatting sqref="D207:N207">
    <cfRule type="expression" dxfId="108" priority="107">
      <formula>IF($D207="",FALSE,TRUE)</formula>
    </cfRule>
  </conditionalFormatting>
  <conditionalFormatting sqref="D208:N208">
    <cfRule type="expression" dxfId="107" priority="106">
      <formula>IF($D208="",FALSE,TRUE)</formula>
    </cfRule>
  </conditionalFormatting>
  <conditionalFormatting sqref="D209:N209">
    <cfRule type="expression" dxfId="106" priority="105">
      <formula>IF($D209="",FALSE,TRUE)</formula>
    </cfRule>
  </conditionalFormatting>
  <conditionalFormatting sqref="D210:N210">
    <cfRule type="expression" dxfId="105" priority="104">
      <formula>IF($D210="",FALSE,TRUE)</formula>
    </cfRule>
  </conditionalFormatting>
  <conditionalFormatting sqref="D211:N211">
    <cfRule type="expression" dxfId="104" priority="103">
      <formula>IF($D211="",FALSE,TRUE)</formula>
    </cfRule>
  </conditionalFormatting>
  <conditionalFormatting sqref="D212:N212">
    <cfRule type="expression" dxfId="103" priority="102">
      <formula>IF($D212="",FALSE,TRUE)</formula>
    </cfRule>
  </conditionalFormatting>
  <conditionalFormatting sqref="D213:N213">
    <cfRule type="expression" dxfId="102" priority="101">
      <formula>IF($D213="",FALSE,TRUE)</formula>
    </cfRule>
  </conditionalFormatting>
  <conditionalFormatting sqref="D112:N112">
    <cfRule type="expression" dxfId="101" priority="100">
      <formula>IF($D112="",FALSE,TRUE)</formula>
    </cfRule>
  </conditionalFormatting>
  <conditionalFormatting sqref="D111:N111">
    <cfRule type="expression" dxfId="100" priority="99">
      <formula>IF($D111="",FALSE,TRUE)</formula>
    </cfRule>
  </conditionalFormatting>
  <conditionalFormatting sqref="D110:N110">
    <cfRule type="expression" dxfId="99" priority="98">
      <formula>IF($D110="",FALSE,TRUE)</formula>
    </cfRule>
  </conditionalFormatting>
  <conditionalFormatting sqref="D109:N109">
    <cfRule type="expression" dxfId="98" priority="97">
      <formula>IF($D109="",FALSE,TRUE)</formula>
    </cfRule>
  </conditionalFormatting>
  <conditionalFormatting sqref="D108:N108">
    <cfRule type="expression" dxfId="97" priority="96">
      <formula>IF($D108="",FALSE,TRUE)</formula>
    </cfRule>
  </conditionalFormatting>
  <conditionalFormatting sqref="D107:N107">
    <cfRule type="expression" dxfId="96" priority="95">
      <formula>IF($D107="",FALSE,TRUE)</formula>
    </cfRule>
  </conditionalFormatting>
  <conditionalFormatting sqref="D106:N106">
    <cfRule type="expression" dxfId="95" priority="94">
      <formula>IF($D106="",FALSE,TRUE)</formula>
    </cfRule>
  </conditionalFormatting>
  <conditionalFormatting sqref="D105:N105">
    <cfRule type="expression" dxfId="94" priority="93">
      <formula>IF($D105="",FALSE,TRUE)</formula>
    </cfRule>
  </conditionalFormatting>
  <conditionalFormatting sqref="D104:N104">
    <cfRule type="expression" dxfId="93" priority="92">
      <formula>IF($D104="",FALSE,TRUE)</formula>
    </cfRule>
  </conditionalFormatting>
  <conditionalFormatting sqref="D103:N103">
    <cfRule type="expression" dxfId="92" priority="91">
      <formula>IF($D103="",FALSE,TRUE)</formula>
    </cfRule>
  </conditionalFormatting>
  <conditionalFormatting sqref="D102:N102">
    <cfRule type="expression" dxfId="91" priority="90">
      <formula>IF($D102="",FALSE,TRUE)</formula>
    </cfRule>
  </conditionalFormatting>
  <conditionalFormatting sqref="D101:N101">
    <cfRule type="expression" dxfId="90" priority="89">
      <formula>IF($D101="",FALSE,TRUE)</formula>
    </cfRule>
  </conditionalFormatting>
  <conditionalFormatting sqref="D100:N100">
    <cfRule type="expression" dxfId="89" priority="88">
      <formula>IF($D100="",FALSE,TRUE)</formula>
    </cfRule>
  </conditionalFormatting>
  <conditionalFormatting sqref="D99:N99">
    <cfRule type="expression" dxfId="88" priority="87">
      <formula>IF($D99="",FALSE,TRUE)</formula>
    </cfRule>
  </conditionalFormatting>
  <conditionalFormatting sqref="D98:N98">
    <cfRule type="expression" dxfId="87" priority="86">
      <formula>IF($D98="",FALSE,TRUE)</formula>
    </cfRule>
  </conditionalFormatting>
  <conditionalFormatting sqref="D97:N97">
    <cfRule type="expression" dxfId="86" priority="85">
      <formula>IF($D97="",FALSE,TRUE)</formula>
    </cfRule>
  </conditionalFormatting>
  <conditionalFormatting sqref="D96:N96">
    <cfRule type="expression" dxfId="85" priority="84">
      <formula>IF($D96="",FALSE,TRUE)</formula>
    </cfRule>
  </conditionalFormatting>
  <conditionalFormatting sqref="D95:N95">
    <cfRule type="expression" dxfId="84" priority="83">
      <formula>IF($D95="",FALSE,TRUE)</formula>
    </cfRule>
  </conditionalFormatting>
  <conditionalFormatting sqref="D94:N94">
    <cfRule type="expression" dxfId="83" priority="82">
      <formula>IF($D94="",FALSE,TRUE)</formula>
    </cfRule>
  </conditionalFormatting>
  <conditionalFormatting sqref="D93:N93">
    <cfRule type="expression" dxfId="82" priority="81">
      <formula>IF($D93="",FALSE,TRUE)</formula>
    </cfRule>
  </conditionalFormatting>
  <conditionalFormatting sqref="D92:N92">
    <cfRule type="expression" dxfId="81" priority="80">
      <formula>IF($D92="",FALSE,TRUE)</formula>
    </cfRule>
  </conditionalFormatting>
  <conditionalFormatting sqref="D91:N91">
    <cfRule type="expression" dxfId="80" priority="79">
      <formula>IF($D91="",FALSE,TRUE)</formula>
    </cfRule>
  </conditionalFormatting>
  <conditionalFormatting sqref="D90:N90">
    <cfRule type="expression" dxfId="79" priority="78">
      <formula>IF($D90="",FALSE,TRUE)</formula>
    </cfRule>
  </conditionalFormatting>
  <conditionalFormatting sqref="D89:N89">
    <cfRule type="expression" dxfId="78" priority="77">
      <formula>IF($D89="",FALSE,TRUE)</formula>
    </cfRule>
  </conditionalFormatting>
  <conditionalFormatting sqref="D88:N88">
    <cfRule type="expression" dxfId="77" priority="76">
      <formula>IF($D88="",FALSE,TRUE)</formula>
    </cfRule>
  </conditionalFormatting>
  <conditionalFormatting sqref="D87:N87">
    <cfRule type="expression" dxfId="76" priority="75">
      <formula>IF($D87="",FALSE,TRUE)</formula>
    </cfRule>
  </conditionalFormatting>
  <conditionalFormatting sqref="D86:N86">
    <cfRule type="expression" dxfId="75" priority="74">
      <formula>IF($D86="",FALSE,TRUE)</formula>
    </cfRule>
  </conditionalFormatting>
  <conditionalFormatting sqref="D85:N85">
    <cfRule type="expression" dxfId="74" priority="73">
      <formula>IF($D85="",FALSE,TRUE)</formula>
    </cfRule>
  </conditionalFormatting>
  <conditionalFormatting sqref="D84:N84">
    <cfRule type="expression" dxfId="73" priority="72">
      <formula>IF($D84="",FALSE,TRUE)</formula>
    </cfRule>
  </conditionalFormatting>
  <conditionalFormatting sqref="D83:N83">
    <cfRule type="expression" dxfId="72" priority="71">
      <formula>IF($D83="",FALSE,TRUE)</formula>
    </cfRule>
  </conditionalFormatting>
  <conditionalFormatting sqref="D82:N82">
    <cfRule type="expression" dxfId="71" priority="70">
      <formula>IF($D82="",FALSE,TRUE)</formula>
    </cfRule>
  </conditionalFormatting>
  <conditionalFormatting sqref="D81:N81">
    <cfRule type="expression" dxfId="70" priority="69">
      <formula>IF($D81="",FALSE,TRUE)</formula>
    </cfRule>
  </conditionalFormatting>
  <conditionalFormatting sqref="D80:N80">
    <cfRule type="expression" dxfId="69" priority="68">
      <formula>IF($D80="",FALSE,TRUE)</formula>
    </cfRule>
  </conditionalFormatting>
  <conditionalFormatting sqref="D79:N79">
    <cfRule type="expression" dxfId="68" priority="67">
      <formula>IF($D79="",FALSE,TRUE)</formula>
    </cfRule>
  </conditionalFormatting>
  <conditionalFormatting sqref="D78:N78">
    <cfRule type="expression" dxfId="67" priority="66">
      <formula>IF($D78="",FALSE,TRUE)</formula>
    </cfRule>
  </conditionalFormatting>
  <conditionalFormatting sqref="D77:N77">
    <cfRule type="expression" dxfId="66" priority="65">
      <formula>IF($D77="",FALSE,TRUE)</formula>
    </cfRule>
  </conditionalFormatting>
  <conditionalFormatting sqref="D76:N76">
    <cfRule type="expression" dxfId="65" priority="64">
      <formula>IF($D76="",FALSE,TRUE)</formula>
    </cfRule>
  </conditionalFormatting>
  <conditionalFormatting sqref="D75:N75">
    <cfRule type="expression" dxfId="64" priority="63">
      <formula>IF($D75="",FALSE,TRUE)</formula>
    </cfRule>
  </conditionalFormatting>
  <conditionalFormatting sqref="D74:N74">
    <cfRule type="expression" dxfId="63" priority="62">
      <formula>IF($D74="",FALSE,TRUE)</formula>
    </cfRule>
  </conditionalFormatting>
  <conditionalFormatting sqref="D73:N73">
    <cfRule type="expression" dxfId="62" priority="61">
      <formula>IF($D73="",FALSE,TRUE)</formula>
    </cfRule>
  </conditionalFormatting>
  <conditionalFormatting sqref="D72:N72">
    <cfRule type="expression" dxfId="61" priority="60">
      <formula>IF($D72="",FALSE,TRUE)</formula>
    </cfRule>
  </conditionalFormatting>
  <conditionalFormatting sqref="D71:N71">
    <cfRule type="expression" dxfId="60" priority="59">
      <formula>IF($D71="",FALSE,TRUE)</formula>
    </cfRule>
  </conditionalFormatting>
  <conditionalFormatting sqref="D70:N70">
    <cfRule type="expression" dxfId="59" priority="58">
      <formula>IF($D70="",FALSE,TRUE)</formula>
    </cfRule>
  </conditionalFormatting>
  <conditionalFormatting sqref="D69:N69">
    <cfRule type="expression" dxfId="58" priority="57">
      <formula>IF($D69="",FALSE,TRUE)</formula>
    </cfRule>
  </conditionalFormatting>
  <conditionalFormatting sqref="D68:N68">
    <cfRule type="expression" dxfId="57" priority="56">
      <formula>IF($D68="",FALSE,TRUE)</formula>
    </cfRule>
  </conditionalFormatting>
  <conditionalFormatting sqref="D67:N67">
    <cfRule type="expression" dxfId="56" priority="55">
      <formula>IF($D67="",FALSE,TRUE)</formula>
    </cfRule>
  </conditionalFormatting>
  <conditionalFormatting sqref="D66:N66">
    <cfRule type="expression" dxfId="55" priority="54">
      <formula>IF($D66="",FALSE,TRUE)</formula>
    </cfRule>
  </conditionalFormatting>
  <conditionalFormatting sqref="D65:N65">
    <cfRule type="expression" dxfId="54" priority="53">
      <formula>IF($D65="",FALSE,TRUE)</formula>
    </cfRule>
  </conditionalFormatting>
  <conditionalFormatting sqref="D64:N64">
    <cfRule type="expression" dxfId="53" priority="52">
      <formula>IF($D64="",FALSE,TRUE)</formula>
    </cfRule>
  </conditionalFormatting>
  <conditionalFormatting sqref="D63:N63">
    <cfRule type="expression" dxfId="52" priority="51">
      <formula>IF($D63="",FALSE,TRUE)</formula>
    </cfRule>
  </conditionalFormatting>
  <conditionalFormatting sqref="D62:N62">
    <cfRule type="expression" dxfId="51" priority="50">
      <formula>IF($D62="",FALSE,TRUE)</formula>
    </cfRule>
  </conditionalFormatting>
  <conditionalFormatting sqref="D61:N61">
    <cfRule type="expression" dxfId="50" priority="49">
      <formula>IF($D61="",FALSE,TRUE)</formula>
    </cfRule>
  </conditionalFormatting>
  <conditionalFormatting sqref="D60:N60">
    <cfRule type="expression" dxfId="49" priority="48">
      <formula>IF($D60="",FALSE,TRUE)</formula>
    </cfRule>
  </conditionalFormatting>
  <conditionalFormatting sqref="D59:N59">
    <cfRule type="expression" dxfId="48" priority="47">
      <formula>IF($D59="",FALSE,TRUE)</formula>
    </cfRule>
  </conditionalFormatting>
  <conditionalFormatting sqref="D58:N58">
    <cfRule type="expression" dxfId="47" priority="46">
      <formula>IF($D58="",FALSE,TRUE)</formula>
    </cfRule>
  </conditionalFormatting>
  <conditionalFormatting sqref="D57:N57">
    <cfRule type="expression" dxfId="46" priority="45">
      <formula>IF($D57="",FALSE,TRUE)</formula>
    </cfRule>
  </conditionalFormatting>
  <conditionalFormatting sqref="D56:N56">
    <cfRule type="expression" dxfId="45" priority="44">
      <formula>IF($D56="",FALSE,TRUE)</formula>
    </cfRule>
  </conditionalFormatting>
  <conditionalFormatting sqref="D55:N55">
    <cfRule type="expression" dxfId="44" priority="43">
      <formula>IF($D55="",FALSE,TRUE)</formula>
    </cfRule>
  </conditionalFormatting>
  <conditionalFormatting sqref="D54:N54">
    <cfRule type="expression" dxfId="43" priority="42">
      <formula>IF($D54="",FALSE,TRUE)</formula>
    </cfRule>
  </conditionalFormatting>
  <conditionalFormatting sqref="D53:N53">
    <cfRule type="expression" dxfId="42" priority="41">
      <formula>IF($D53="",FALSE,TRUE)</formula>
    </cfRule>
  </conditionalFormatting>
  <conditionalFormatting sqref="D52:N52">
    <cfRule type="expression" dxfId="41" priority="40">
      <formula>IF($D52="",FALSE,TRUE)</formula>
    </cfRule>
  </conditionalFormatting>
  <conditionalFormatting sqref="D51:N51">
    <cfRule type="expression" dxfId="40" priority="39">
      <formula>IF($D51="",FALSE,TRUE)</formula>
    </cfRule>
  </conditionalFormatting>
  <conditionalFormatting sqref="D50:N50">
    <cfRule type="expression" dxfId="39" priority="38">
      <formula>IF($D50="",FALSE,TRUE)</formula>
    </cfRule>
  </conditionalFormatting>
  <conditionalFormatting sqref="D49:N49">
    <cfRule type="expression" dxfId="38" priority="37">
      <formula>IF($D49="",FALSE,TRUE)</formula>
    </cfRule>
  </conditionalFormatting>
  <conditionalFormatting sqref="D48:N48">
    <cfRule type="expression" dxfId="37" priority="36">
      <formula>IF($D48="",FALSE,TRUE)</formula>
    </cfRule>
  </conditionalFormatting>
  <conditionalFormatting sqref="D47:N47">
    <cfRule type="expression" dxfId="36" priority="35">
      <formula>IF($D47="",FALSE,TRUE)</formula>
    </cfRule>
  </conditionalFormatting>
  <conditionalFormatting sqref="D46:N46">
    <cfRule type="expression" dxfId="35" priority="34">
      <formula>IF($D46="",FALSE,TRUE)</formula>
    </cfRule>
  </conditionalFormatting>
  <conditionalFormatting sqref="D45:N45">
    <cfRule type="expression" dxfId="34" priority="33">
      <formula>IF($D45="",FALSE,TRUE)</formula>
    </cfRule>
  </conditionalFormatting>
  <conditionalFormatting sqref="D44:N44">
    <cfRule type="expression" dxfId="33" priority="32">
      <formula>IF($D44="",FALSE,TRUE)</formula>
    </cfRule>
  </conditionalFormatting>
  <conditionalFormatting sqref="D43:N43">
    <cfRule type="expression" dxfId="32" priority="31">
      <formula>IF($D43="",FALSE,TRUE)</formula>
    </cfRule>
  </conditionalFormatting>
  <conditionalFormatting sqref="D42:N42">
    <cfRule type="expression" dxfId="31" priority="30">
      <formula>IF($D42="",FALSE,TRUE)</formula>
    </cfRule>
  </conditionalFormatting>
  <conditionalFormatting sqref="D41:N41">
    <cfRule type="expression" dxfId="30" priority="29">
      <formula>IF($D41="",FALSE,TRUE)</formula>
    </cfRule>
  </conditionalFormatting>
  <conditionalFormatting sqref="D40:N40">
    <cfRule type="expression" dxfId="29" priority="28">
      <formula>IF($D40="",FALSE,TRUE)</formula>
    </cfRule>
  </conditionalFormatting>
  <conditionalFormatting sqref="D39:N39">
    <cfRule type="expression" dxfId="28" priority="27">
      <formula>IF($D39="",FALSE,TRUE)</formula>
    </cfRule>
  </conditionalFormatting>
  <conditionalFormatting sqref="D38:N38">
    <cfRule type="expression" dxfId="27" priority="26">
      <formula>IF($D38="",FALSE,TRUE)</formula>
    </cfRule>
  </conditionalFormatting>
  <conditionalFormatting sqref="D37:N37">
    <cfRule type="expression" dxfId="26" priority="25">
      <formula>IF($D37="",FALSE,TRUE)</formula>
    </cfRule>
  </conditionalFormatting>
  <conditionalFormatting sqref="D36:N36">
    <cfRule type="expression" dxfId="25" priority="24">
      <formula>IF($D36="",FALSE,TRUE)</formula>
    </cfRule>
  </conditionalFormatting>
  <conditionalFormatting sqref="D35:N35">
    <cfRule type="expression" dxfId="24" priority="23">
      <formula>IF($D35="",FALSE,TRUE)</formula>
    </cfRule>
  </conditionalFormatting>
  <conditionalFormatting sqref="D34:N34">
    <cfRule type="expression" dxfId="23" priority="22">
      <formula>IF($D34="",FALSE,TRUE)</formula>
    </cfRule>
  </conditionalFormatting>
  <conditionalFormatting sqref="D33:N33">
    <cfRule type="expression" dxfId="22" priority="21">
      <formula>IF($D33="",FALSE,TRUE)</formula>
    </cfRule>
  </conditionalFormatting>
  <conditionalFormatting sqref="D32:N32">
    <cfRule type="expression" dxfId="21" priority="20">
      <formula>IF($D32="",FALSE,TRUE)</formula>
    </cfRule>
  </conditionalFormatting>
  <conditionalFormatting sqref="D31:N31">
    <cfRule type="expression" dxfId="20" priority="19">
      <formula>IF($D31="",FALSE,TRUE)</formula>
    </cfRule>
  </conditionalFormatting>
  <conditionalFormatting sqref="D30:N30">
    <cfRule type="expression" dxfId="19" priority="18">
      <formula>IF($D30="",FALSE,TRUE)</formula>
    </cfRule>
  </conditionalFormatting>
  <conditionalFormatting sqref="D29:N29">
    <cfRule type="expression" dxfId="18" priority="17">
      <formula>IF($D29="",FALSE,TRUE)</formula>
    </cfRule>
  </conditionalFormatting>
  <conditionalFormatting sqref="D28:N28">
    <cfRule type="expression" dxfId="17" priority="16">
      <formula>IF($D28="",FALSE,TRUE)</formula>
    </cfRule>
  </conditionalFormatting>
  <conditionalFormatting sqref="D27:N27">
    <cfRule type="expression" dxfId="16" priority="15">
      <formula>IF($D27="",FALSE,TRUE)</formula>
    </cfRule>
  </conditionalFormatting>
  <conditionalFormatting sqref="D26:N26">
    <cfRule type="expression" dxfId="15" priority="14">
      <formula>IF($D26="",FALSE,TRUE)</formula>
    </cfRule>
  </conditionalFormatting>
  <conditionalFormatting sqref="D25:N25">
    <cfRule type="expression" dxfId="14" priority="13">
      <formula>IF($D25="",FALSE,TRUE)</formula>
    </cfRule>
  </conditionalFormatting>
  <conditionalFormatting sqref="D24:N24">
    <cfRule type="expression" dxfId="13" priority="12">
      <formula>IF($D24="",FALSE,TRUE)</formula>
    </cfRule>
  </conditionalFormatting>
  <conditionalFormatting sqref="D23:N23">
    <cfRule type="expression" dxfId="12" priority="11">
      <formula>IF($D23="",FALSE,TRUE)</formula>
    </cfRule>
  </conditionalFormatting>
  <conditionalFormatting sqref="D22:N22">
    <cfRule type="expression" dxfId="11" priority="10">
      <formula>IF($D22="",FALSE,TRUE)</formula>
    </cfRule>
  </conditionalFormatting>
  <conditionalFormatting sqref="D21:N21">
    <cfRule type="expression" dxfId="10" priority="9">
      <formula>IF($D21="",FALSE,TRUE)</formula>
    </cfRule>
  </conditionalFormatting>
  <conditionalFormatting sqref="D20:N20">
    <cfRule type="expression" dxfId="9" priority="8">
      <formula>IF($D20="",FALSE,TRUE)</formula>
    </cfRule>
  </conditionalFormatting>
  <conditionalFormatting sqref="D19:N19">
    <cfRule type="expression" dxfId="8" priority="7">
      <formula>IF($D19="",FALSE,TRUE)</formula>
    </cfRule>
  </conditionalFormatting>
  <conditionalFormatting sqref="D18:N18">
    <cfRule type="expression" dxfId="7" priority="6">
      <formula>IF($D18="",FALSE,TRUE)</formula>
    </cfRule>
  </conditionalFormatting>
  <conditionalFormatting sqref="D17:N17">
    <cfRule type="expression" dxfId="6" priority="5">
      <formula>IF($D17="",FALSE,TRUE)</formula>
    </cfRule>
  </conditionalFormatting>
  <conditionalFormatting sqref="D16:N16">
    <cfRule type="expression" dxfId="5" priority="4">
      <formula>IF($D16="",FALSE,TRUE)</formula>
    </cfRule>
  </conditionalFormatting>
  <conditionalFormatting sqref="D15:N15">
    <cfRule type="expression" dxfId="4" priority="3">
      <formula>IF($D15="",FALSE,TRUE)</formula>
    </cfRule>
  </conditionalFormatting>
  <conditionalFormatting sqref="D14:N14">
    <cfRule type="expression" dxfId="3" priority="2">
      <formula>IF($D14="",FALSE,TRUE)</formula>
    </cfRule>
  </conditionalFormatting>
  <conditionalFormatting sqref="D13:N13">
    <cfRule type="expression" dxfId="2" priority="1">
      <formula>IF($D13="",FALSE,TRUE)</formula>
    </cfRule>
  </conditionalFormatting>
  <printOptions horizontalCentered="1"/>
  <pageMargins left="0" right="0" top="0" bottom="0" header="0" footer="0"/>
  <pageSetup scale="70" orientation="portrait" r:id="rId1"/>
  <drawing r:id="rId2"/>
  <legacyDrawing r:id="rId3"/>
  <controls>
    <mc:AlternateContent xmlns:mc="http://schemas.openxmlformats.org/markup-compatibility/2006">
      <mc:Choice Requires="x14">
        <control shapeId="9230" r:id="rId4" name="CommandButton4">
          <controlPr defaultSize="0" autoLine="0" r:id="rId5">
            <anchor moveWithCells="1">
              <from>
                <xdr:col>16</xdr:col>
                <xdr:colOff>419100</xdr:colOff>
                <xdr:row>25</xdr:row>
                <xdr:rowOff>76200</xdr:rowOff>
              </from>
              <to>
                <xdr:col>18</xdr:col>
                <xdr:colOff>333375</xdr:colOff>
                <xdr:row>27</xdr:row>
                <xdr:rowOff>161925</xdr:rowOff>
              </to>
            </anchor>
          </controlPr>
        </control>
      </mc:Choice>
      <mc:Fallback>
        <control shapeId="9230" r:id="rId4" name="CommandButton4"/>
      </mc:Fallback>
    </mc:AlternateContent>
    <mc:AlternateContent xmlns:mc="http://schemas.openxmlformats.org/markup-compatibility/2006">
      <mc:Choice Requires="x14">
        <control shapeId="9226" r:id="rId6" name="CommandButton3">
          <controlPr defaultSize="0" autoLine="0" r:id="rId7">
            <anchor moveWithCells="1">
              <from>
                <xdr:col>17</xdr:col>
                <xdr:colOff>447675</xdr:colOff>
                <xdr:row>18</xdr:row>
                <xdr:rowOff>152400</xdr:rowOff>
              </from>
              <to>
                <xdr:col>18</xdr:col>
                <xdr:colOff>438150</xdr:colOff>
                <xdr:row>21</xdr:row>
                <xdr:rowOff>114300</xdr:rowOff>
              </to>
            </anchor>
          </controlPr>
        </control>
      </mc:Choice>
      <mc:Fallback>
        <control shapeId="9226" r:id="rId6" name="CommandButton3"/>
      </mc:Fallback>
    </mc:AlternateContent>
    <mc:AlternateContent xmlns:mc="http://schemas.openxmlformats.org/markup-compatibility/2006">
      <mc:Choice Requires="x14">
        <control shapeId="9225" r:id="rId8" name="CommandButton2">
          <controlPr defaultSize="0" autoLine="0" r:id="rId9">
            <anchor moveWithCells="1">
              <from>
                <xdr:col>16</xdr:col>
                <xdr:colOff>419100</xdr:colOff>
                <xdr:row>18</xdr:row>
                <xdr:rowOff>152400</xdr:rowOff>
              </from>
              <to>
                <xdr:col>17</xdr:col>
                <xdr:colOff>409575</xdr:colOff>
                <xdr:row>21</xdr:row>
                <xdr:rowOff>114300</xdr:rowOff>
              </to>
            </anchor>
          </controlPr>
        </control>
      </mc:Choice>
      <mc:Fallback>
        <control shapeId="9225" r:id="rId8" name="CommandButton2"/>
      </mc:Fallback>
    </mc:AlternateContent>
    <mc:AlternateContent xmlns:mc="http://schemas.openxmlformats.org/markup-compatibility/2006">
      <mc:Choice Requires="x14">
        <control shapeId="9224" r:id="rId10" name="Image1">
          <controlPr defaultSize="0" autoLine="0" r:id="rId11">
            <anchor moveWithCells="1">
              <from>
                <xdr:col>3</xdr:col>
                <xdr:colOff>0</xdr:colOff>
                <xdr:row>2</xdr:row>
                <xdr:rowOff>66675</xdr:rowOff>
              </from>
              <to>
                <xdr:col>6</xdr:col>
                <xdr:colOff>0</xdr:colOff>
                <xdr:row>7</xdr:row>
                <xdr:rowOff>19050</xdr:rowOff>
              </to>
            </anchor>
          </controlPr>
        </control>
      </mc:Choice>
      <mc:Fallback>
        <control shapeId="9224" r:id="rId10" name="Image1"/>
      </mc:Fallback>
    </mc:AlternateContent>
    <mc:AlternateContent xmlns:mc="http://schemas.openxmlformats.org/markup-compatibility/2006">
      <mc:Choice Requires="x14">
        <control shapeId="9223" r:id="rId12" name="CommandButton1">
          <controlPr defaultSize="0" autoLine="0" r:id="rId13">
            <anchor moveWithCells="1">
              <from>
                <xdr:col>16</xdr:col>
                <xdr:colOff>419100</xdr:colOff>
                <xdr:row>22</xdr:row>
                <xdr:rowOff>142875</xdr:rowOff>
              </from>
              <to>
                <xdr:col>18</xdr:col>
                <xdr:colOff>333375</xdr:colOff>
                <xdr:row>25</xdr:row>
                <xdr:rowOff>28575</xdr:rowOff>
              </to>
            </anchor>
          </controlPr>
        </control>
      </mc:Choice>
      <mc:Fallback>
        <control shapeId="9223" r:id="rId12" name="CommandButton1"/>
      </mc:Fallback>
    </mc:AlternateContent>
    <mc:AlternateContent xmlns:mc="http://schemas.openxmlformats.org/markup-compatibility/2006">
      <mc:Choice Requires="x14">
        <control shapeId="9222" r:id="rId14" name="Label1">
          <controlPr defaultSize="0" autoLine="0" autoPict="0" r:id="rId15">
            <anchor moveWithCells="1">
              <from>
                <xdr:col>16</xdr:col>
                <xdr:colOff>419100</xdr:colOff>
                <xdr:row>14</xdr:row>
                <xdr:rowOff>161925</xdr:rowOff>
              </from>
              <to>
                <xdr:col>18</xdr:col>
                <xdr:colOff>438150</xdr:colOff>
                <xdr:row>16</xdr:row>
                <xdr:rowOff>0</xdr:rowOff>
              </to>
            </anchor>
          </controlPr>
        </control>
      </mc:Choice>
      <mc:Fallback>
        <control shapeId="9222" r:id="rId14" name="Label1"/>
      </mc:Fallback>
    </mc:AlternateContent>
    <mc:AlternateContent xmlns:mc="http://schemas.openxmlformats.org/markup-compatibility/2006">
      <mc:Choice Requires="x14">
        <control shapeId="9221" r:id="rId16" name="TextBox1">
          <controlPr defaultSize="0" autoLine="0" linkedCell="'Print Variations'!D5" r:id="rId17">
            <anchor moveWithCells="1">
              <from>
                <xdr:col>16</xdr:col>
                <xdr:colOff>419100</xdr:colOff>
                <xdr:row>16</xdr:row>
                <xdr:rowOff>0</xdr:rowOff>
              </from>
              <to>
                <xdr:col>18</xdr:col>
                <xdr:colOff>438150</xdr:colOff>
                <xdr:row>17</xdr:row>
                <xdr:rowOff>95250</xdr:rowOff>
              </to>
            </anchor>
          </controlPr>
        </control>
      </mc:Choice>
      <mc:Fallback>
        <control shapeId="9221" r:id="rId16" name="TextBox1"/>
      </mc:Fallback>
    </mc:AlternateContent>
    <mc:AlternateContent xmlns:mc="http://schemas.openxmlformats.org/markup-compatibility/2006">
      <mc:Choice Requires="x14">
        <control shapeId="9220" r:id="rId18" name="ComboBox1">
          <controlPr defaultSize="0" autoLine="0" linkedCell="U23" listFillRange="U21:U22" r:id="rId19">
            <anchor moveWithCells="1">
              <from>
                <xdr:col>16</xdr:col>
                <xdr:colOff>419100</xdr:colOff>
                <xdr:row>8</xdr:row>
                <xdr:rowOff>57150</xdr:rowOff>
              </from>
              <to>
                <xdr:col>18</xdr:col>
                <xdr:colOff>438150</xdr:colOff>
                <xdr:row>10</xdr:row>
                <xdr:rowOff>9525</xdr:rowOff>
              </to>
            </anchor>
          </controlPr>
        </control>
      </mc:Choice>
      <mc:Fallback>
        <control shapeId="9220" r:id="rId18" name="ComboBox1"/>
      </mc:Fallback>
    </mc:AlternateContent>
    <mc:AlternateContent xmlns:mc="http://schemas.openxmlformats.org/markup-compatibility/2006">
      <mc:Choice Requires="x14">
        <control shapeId="9219" r:id="rId20" name="ToggleButton1">
          <controlPr defaultSize="0" autoLine="0" r:id="rId21">
            <anchor moveWithCells="1">
              <from>
                <xdr:col>16</xdr:col>
                <xdr:colOff>419100</xdr:colOff>
                <xdr:row>11</xdr:row>
                <xdr:rowOff>0</xdr:rowOff>
              </from>
              <to>
                <xdr:col>18</xdr:col>
                <xdr:colOff>438150</xdr:colOff>
                <xdr:row>13</xdr:row>
                <xdr:rowOff>161925</xdr:rowOff>
              </to>
            </anchor>
          </controlPr>
        </control>
      </mc:Choice>
      <mc:Fallback>
        <control shapeId="9219" r:id="rId20" name="ToggleButton1"/>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09E01-AA6C-462E-94F9-FB09D1601EB6}">
  <sheetPr codeName="Sheet6">
    <tabColor rgb="FFFFFF00"/>
  </sheetPr>
  <dimension ref="C1:AE2538"/>
  <sheetViews>
    <sheetView workbookViewId="0">
      <selection activeCell="G5" sqref="G5"/>
    </sheetView>
  </sheetViews>
  <sheetFormatPr defaultRowHeight="15.75"/>
  <cols>
    <col min="4" max="4" width="11.375" bestFit="1" customWidth="1"/>
    <col min="12" max="12" width="9" style="128"/>
    <col min="14" max="14" width="13" bestFit="1" customWidth="1"/>
    <col min="15" max="15" width="13" customWidth="1"/>
    <col min="26" max="26" width="13" bestFit="1" customWidth="1"/>
    <col min="30" max="30" width="19.375" style="27" customWidth="1"/>
    <col min="31" max="31" width="65" style="27" customWidth="1"/>
  </cols>
  <sheetData>
    <row r="1" spans="3:31">
      <c r="AD1" s="47" t="s">
        <v>14</v>
      </c>
      <c r="AE1" s="71" t="s">
        <v>4931</v>
      </c>
    </row>
    <row r="2" spans="3:31">
      <c r="AD2" s="72" t="s">
        <v>797</v>
      </c>
      <c r="AE2" s="73" t="s">
        <v>3190</v>
      </c>
    </row>
    <row r="3" spans="3:31">
      <c r="AD3" s="72" t="s">
        <v>798</v>
      </c>
      <c r="AE3" s="72" t="s">
        <v>2648</v>
      </c>
    </row>
    <row r="4" spans="3:31">
      <c r="D4" s="131" t="s">
        <v>5414</v>
      </c>
      <c r="F4" s="131" t="s">
        <v>5412</v>
      </c>
      <c r="AD4" s="72" t="s">
        <v>799</v>
      </c>
      <c r="AE4" s="72" t="s">
        <v>3584</v>
      </c>
    </row>
    <row r="5" spans="3:31">
      <c r="D5" s="132" t="s">
        <v>5415</v>
      </c>
      <c r="F5" s="132">
        <f>MAX('Enter Cabinet Order Here'!E:E)</f>
        <v>0</v>
      </c>
      <c r="AD5" s="72" t="s">
        <v>4601</v>
      </c>
      <c r="AE5" s="72" t="s">
        <v>4936</v>
      </c>
    </row>
    <row r="6" spans="3:31">
      <c r="F6" s="131" t="s">
        <v>5413</v>
      </c>
      <c r="AD6" s="72" t="s">
        <v>800</v>
      </c>
      <c r="AE6" s="72" t="s">
        <v>4133</v>
      </c>
    </row>
    <row r="7" spans="3:31">
      <c r="F7" s="132">
        <f>MAX('Enter Additional Product Here'!E:E)</f>
        <v>0</v>
      </c>
      <c r="AD7" s="72" t="s">
        <v>368</v>
      </c>
      <c r="AE7" s="72" t="s">
        <v>3049</v>
      </c>
    </row>
    <row r="8" spans="3:31">
      <c r="AD8" s="72" t="s">
        <v>369</v>
      </c>
      <c r="AE8" s="72" t="s">
        <v>2507</v>
      </c>
    </row>
    <row r="9" spans="3:31">
      <c r="D9" t="str">
        <f>IF(IFERROR(MATCH(301,C$13:C14,0),FALSE)&gt;0,"",301)</f>
        <v/>
      </c>
      <c r="AD9" s="72" t="s">
        <v>370</v>
      </c>
      <c r="AE9" s="72" t="s">
        <v>3992</v>
      </c>
    </row>
    <row r="10" spans="3:31" ht="15.95" customHeight="1">
      <c r="D10" s="221" t="s">
        <v>5407</v>
      </c>
      <c r="E10" s="222"/>
      <c r="F10" s="222"/>
      <c r="G10" s="222"/>
      <c r="H10" s="222"/>
      <c r="I10" s="222"/>
      <c r="J10" s="222"/>
      <c r="K10" s="222"/>
      <c r="L10" s="222"/>
      <c r="M10" s="222"/>
      <c r="N10" s="223"/>
      <c r="P10" s="227" t="s">
        <v>5408</v>
      </c>
      <c r="Q10" s="228"/>
      <c r="R10" s="228"/>
      <c r="S10" s="228"/>
      <c r="T10" s="228"/>
      <c r="U10" s="228"/>
      <c r="V10" s="228"/>
      <c r="W10" s="228"/>
      <c r="X10" s="228"/>
      <c r="Y10" s="228"/>
      <c r="Z10" s="229"/>
      <c r="AD10" s="72" t="s">
        <v>801</v>
      </c>
      <c r="AE10" s="72" t="s">
        <v>3191</v>
      </c>
    </row>
    <row r="11" spans="3:31" ht="15.95" customHeight="1">
      <c r="D11" s="224"/>
      <c r="E11" s="225"/>
      <c r="F11" s="225"/>
      <c r="G11" s="225"/>
      <c r="H11" s="225"/>
      <c r="I11" s="225"/>
      <c r="J11" s="225"/>
      <c r="K11" s="225"/>
      <c r="L11" s="225"/>
      <c r="M11" s="225"/>
      <c r="N11" s="226"/>
      <c r="P11" s="230"/>
      <c r="Q11" s="231"/>
      <c r="R11" s="231"/>
      <c r="S11" s="231"/>
      <c r="T11" s="231"/>
      <c r="U11" s="231"/>
      <c r="V11" s="231"/>
      <c r="W11" s="231"/>
      <c r="X11" s="231"/>
      <c r="Y11" s="231"/>
      <c r="Z11" s="232"/>
      <c r="AD11" s="72" t="s">
        <v>802</v>
      </c>
      <c r="AE11" s="72" t="s">
        <v>2649</v>
      </c>
    </row>
    <row r="12" spans="3:31">
      <c r="D12" s="141" t="s">
        <v>14</v>
      </c>
      <c r="E12" s="158" t="s">
        <v>2331</v>
      </c>
      <c r="F12" s="158"/>
      <c r="G12" s="158"/>
      <c r="H12" s="158"/>
      <c r="I12" s="158"/>
      <c r="J12" s="158"/>
      <c r="K12" s="145" t="s">
        <v>4466</v>
      </c>
      <c r="L12" s="146" t="s">
        <v>5</v>
      </c>
      <c r="M12" s="145" t="s">
        <v>3</v>
      </c>
      <c r="N12" s="145" t="s">
        <v>4467</v>
      </c>
      <c r="P12" s="141" t="s">
        <v>14</v>
      </c>
      <c r="Q12" s="142" t="s">
        <v>2331</v>
      </c>
      <c r="R12" s="143"/>
      <c r="S12" s="143"/>
      <c r="T12" s="143"/>
      <c r="U12" s="143"/>
      <c r="V12" s="143"/>
      <c r="W12" s="144"/>
      <c r="X12" s="145" t="s">
        <v>4466</v>
      </c>
      <c r="Y12" s="145" t="s">
        <v>3</v>
      </c>
      <c r="Z12" s="145" t="s">
        <v>4467</v>
      </c>
      <c r="AD12" s="72" t="s">
        <v>803</v>
      </c>
      <c r="AE12" s="72" t="s">
        <v>3585</v>
      </c>
    </row>
    <row r="13" spans="3:31">
      <c r="C13" s="50" t="str">
        <f>IF(OR('Print Variations'!$F$5=0,'Print Variations'!$F$5=""),IF(OR('Print Variations'!$F$7=0,'Print Variations'!$F$7=""),IF('Print Variations'!$D$5="$","",301),IF('Print Variations'!$F$7=0,"",101)),1)</f>
        <v/>
      </c>
      <c r="D13" s="32" t="str">
        <f>IFERROR(IF(C13="","",IF(C13=301,"Sales Tax",VLOOKUP(C13,IF(C13&lt;=100,'Enter Cabinet Order Here'!$E:$G,'Enter Additional Product Here'!$E:$G),IF(C13&lt;=100,2,3),FALSE))),"")</f>
        <v/>
      </c>
      <c r="E13" s="157" t="str">
        <f>IFERROR(IF(IF(C13=301,"Sales Tax",VLOOKUP(D13,IF(C13&lt;=100,'Print Here'!$W:$X,'Enter Additional Product Here'!$G:$M),IF(C13&lt;=100,2,3),FALSE))=0,"",IF(C13=301,"Sales Tax",VLOOKUP(D13,IF(C13&lt;=100,'Print Here'!$W:$X,'Enter Additional Product Here'!$G:$M),IF(C13&lt;=100,2,3),FALSE))),"")</f>
        <v/>
      </c>
      <c r="F13" s="157"/>
      <c r="G13" s="157"/>
      <c r="H13" s="157"/>
      <c r="I13" s="157"/>
      <c r="J13" s="157"/>
      <c r="K13" s="133" t="str">
        <f>IFERROR(IF(C13="","",IF(C13=301,"1",VLOOKUP(C13,IF(C13&lt;=100,'Enter Cabinet Order Here'!$E:$G,'Enter Additional Product Here'!$E:$G),IF(C13&lt;=100,3,2),FALSE))),"")</f>
        <v/>
      </c>
      <c r="L13" s="134" t="str">
        <f>IFERROR(IF(C13=301,"",VLOOKUP(D13,IF(C13&lt;=100,'Enter Cabinet Order Here'!$X:$Y,'Enter Additional Product Here'!$G:$H),IF(C13&lt;=100,2,2),FALSE)),"")</f>
        <v/>
      </c>
      <c r="M13" s="134" t="str">
        <f>IFERROR(IF(C13="","",IF(C13=301,'Print Variations'!$D$5,VLOOKUP(C13,IF(C13&lt;=100,'Enter Cabinet Order Here'!$E:$K,'Enter Additional Product Here'!$E:$H),IF(C13&lt;=100,7,4),FALSE))),"")</f>
        <v/>
      </c>
      <c r="N13" s="134" t="str">
        <f>IFERROR(K13*M13,"")</f>
        <v/>
      </c>
      <c r="O13" s="50" t="str">
        <f>IF(OR('Print Variations'!$F$5=0,'Print Variations'!$F$5=""),IF(OR('Print Variations'!$F$7=0,'Print Variations'!$F$7=""),IF('Print Variations'!$D$5="$","",301),IF('Print Variations'!$F$7=0,"",101)),1)</f>
        <v/>
      </c>
      <c r="P13" s="32" t="str">
        <f>IFERROR(IF(O13="","",IF(O13=301,"Sales Tax",VLOOKUP(O13,IF(O13&lt;=100,'Enter Cabinet Order Here'!$E:$G,'Enter Additional Product Here'!$E:$G),IF(O13&lt;=100,2,3),FALSE))),"")</f>
        <v/>
      </c>
      <c r="Q13" s="157" t="str">
        <f>IFERROR(IF(IF(O13=301,"Sales Tax",VLOOKUP(P13,IF(O13&lt;=100,'Print Here'!$W:$X,'Enter Additional Product Here'!$G:$M),IF(O13&lt;=100,2,3),FALSE))=0,"",IF(O13=301,"Sales Tax",VLOOKUP(P13,IF(O13&lt;=100,'Print Here'!$W:$X,'Enter Additional Product Here'!$G:$M),IF(O13&lt;=100,2,3),FALSE))),"")</f>
        <v/>
      </c>
      <c r="R13" s="157"/>
      <c r="S13" s="157"/>
      <c r="T13" s="157"/>
      <c r="U13" s="157"/>
      <c r="V13" s="157"/>
      <c r="W13" s="157"/>
      <c r="X13" s="133" t="str">
        <f>IFERROR(IF(O13="","",IF(O13=301,"1",VLOOKUP(O13,IF(O13&lt;=100,'Enter Cabinet Order Here'!$E:$G,'Enter Additional Product Here'!$E:$G),IF(O13&lt;=100,3,2),FALSE))),"")</f>
        <v/>
      </c>
      <c r="Y13" s="134" t="str">
        <f>IFERROR(IF(O13="","",IF(O13=301,'Print Variations'!$D$5,VLOOKUP(O13,IF(O13&lt;=100,'Enter Cabinet Order Here'!$E:$K,'Enter Additional Product Here'!$E:$H),IF(O13&lt;=100,7,4),FALSE))),"")</f>
        <v/>
      </c>
      <c r="Z13" s="134" t="str">
        <f>IFERROR(X13*Y13,"")</f>
        <v/>
      </c>
      <c r="AD13" s="72" t="s">
        <v>4602</v>
      </c>
      <c r="AE13" s="72" t="s">
        <v>4937</v>
      </c>
    </row>
    <row r="14" spans="3:31">
      <c r="C14" s="50" t="str">
        <f>IF(C13&lt;'Print Variations'!$F$5,C13+1,IF(C13='Print Variations'!$F$5,IF('Print Variations'!$F$7=0,IF('Print Variations'!$D$5="$","",301),101),IF(C13&gt;='Print Variations'!$F$7,IF(OR('Print Variations'!$D$5="$",'Print Variations'!$D$5=0),"",IF(C13=301,"",301)),C13+1)))</f>
        <v/>
      </c>
      <c r="D14" s="32" t="str">
        <f>IFERROR(IF(C14="","",IF(C14=301,"Sales Tax",VLOOKUP(C14,IF(C14&lt;=100,'Enter Cabinet Order Here'!$E:$G,'Enter Additional Product Here'!$E:$G),IF(C14&lt;=100,2,3),FALSE))),"")</f>
        <v/>
      </c>
      <c r="E14" s="157" t="str">
        <f>IFERROR(IF(IF(C14=301,"Sales Tax",VLOOKUP(D14,IF(C14&lt;=100,'Print Here'!$W:$X,'Enter Additional Product Here'!$G:$M),IF(C14&lt;=100,2,3),FALSE))=0,"",IF(C14=301,"Sales Tax",VLOOKUP(D14,IF(C14&lt;=100,'Print Here'!$W:$X,'Enter Additional Product Here'!$G:$M),IF(C14&lt;=100,2,3),FALSE))),"")</f>
        <v/>
      </c>
      <c r="F14" s="157"/>
      <c r="G14" s="157"/>
      <c r="H14" s="157"/>
      <c r="I14" s="157"/>
      <c r="J14" s="157"/>
      <c r="K14" s="133" t="str">
        <f>IFERROR(IF(C14="","",IF(C14=301,"1",VLOOKUP(C14,IF(C14&lt;=100,'Enter Cabinet Order Here'!$E:$G,'Enter Additional Product Here'!$E:$G),IF(C14&lt;=100,3,2),FALSE))),"")</f>
        <v/>
      </c>
      <c r="L14" s="134" t="str">
        <f>IFERROR(IF(C14=301,"",VLOOKUP(D14,IF(C14&lt;=100,'Enter Cabinet Order Here'!$X:$Y,'Enter Additional Product Here'!$G:$H),IF(C14&lt;=100,2,2),FALSE)),"")</f>
        <v/>
      </c>
      <c r="M14" s="134" t="str">
        <f>IFERROR(IF(C14="","",IF(C14=301,'Print Variations'!$D$5,VLOOKUP(C14,IF(C14&lt;=100,'Enter Cabinet Order Here'!$E:$K,'Enter Additional Product Here'!$E:$H),IF(C14&lt;=100,7,4),FALSE))),"")</f>
        <v/>
      </c>
      <c r="N14" s="134" t="str">
        <f t="shared" ref="N14:N77" si="0">IFERROR(M14*K14,"")</f>
        <v/>
      </c>
      <c r="O14" s="50" t="str">
        <f>IF(O13&lt;'Print Variations'!$F$5,O13+1,IF(O13='Print Variations'!$F$5,IF('Print Variations'!$F$7=0,IF('Print Variations'!$D$5="$","",301),101),IF(O13&gt;='Print Variations'!$F$7,IF(OR('Print Variations'!$D$5="$",'Print Variations'!$D$5=0),"",IF(O13=301,"",301)),O13+1)))</f>
        <v/>
      </c>
      <c r="P14" s="32" t="str">
        <f>IFERROR(IF(O14="","",IF(O14=301,"Sales Tax",VLOOKUP(O14,IF(O14&lt;=100,'Enter Cabinet Order Here'!$E:$G,'Enter Additional Product Here'!$E:$G),IF(O14&lt;=100,2,3),FALSE))),"")</f>
        <v/>
      </c>
      <c r="Q14" s="157" t="str">
        <f>IFERROR(IF(IF(O14=301,"Sales Tax",VLOOKUP(P14,IF(O14&lt;=100,'Print Here'!$W:$X,'Enter Additional Product Here'!$G:$M),IF(O14&lt;=100,2,3),FALSE))=0,"",IF(O14=301,"Sales Tax",VLOOKUP(P14,IF(O14&lt;=100,'Print Here'!$W:$X,'Enter Additional Product Here'!$G:$M),IF(O14&lt;=100,2,3),FALSE))),"")</f>
        <v/>
      </c>
      <c r="R14" s="157"/>
      <c r="S14" s="157"/>
      <c r="T14" s="157"/>
      <c r="U14" s="157"/>
      <c r="V14" s="157"/>
      <c r="W14" s="157"/>
      <c r="X14" s="133" t="str">
        <f>IFERROR(IF(O14="","",IF(O14=301,"1",VLOOKUP(O14,IF(O14&lt;=100,'Enter Cabinet Order Here'!$E:$G,'Enter Additional Product Here'!$E:$G),IF(O14&lt;=100,3,2),FALSE))),"")</f>
        <v/>
      </c>
      <c r="Y14" s="134" t="str">
        <f>IFERROR(IF(O14="","",IF(O14=301,'Print Variations'!$D$5,VLOOKUP(O14,IF(O14&lt;=100,'Enter Cabinet Order Here'!$E:$K,'Enter Additional Product Here'!$E:$H),IF(O14&lt;=100,7,4),FALSE))),"")</f>
        <v/>
      </c>
      <c r="Z14" s="134" t="str">
        <f t="shared" ref="Z14:Z77" si="1">IFERROR(X14*Y14,"")</f>
        <v/>
      </c>
      <c r="AD14" s="72" t="s">
        <v>804</v>
      </c>
      <c r="AE14" s="72" t="s">
        <v>4134</v>
      </c>
    </row>
    <row r="15" spans="3:31">
      <c r="C15" s="50" t="str">
        <f>IF(C14&lt;'Print Variations'!$F$5,C14+1,IF(C14='Print Variations'!$F$5,IF('Print Variations'!$F$7=0,IF('Print Variations'!$D$5="$","",IF(IFERROR(MATCH(301,C$13:C14,0),0)&gt;0,"",301)),101),IF(C14&gt;='Print Variations'!$F$7,IF(OR('Print Variations'!$D$5="$",'Print Variations'!$D$5=0),"",IF(IFERROR(MATCH(301,C$13:C14,0),0)&gt;0,"",301)),C14+1)))</f>
        <v/>
      </c>
      <c r="D15" s="32" t="str">
        <f>IFERROR(IF(C15="","",IF(C15=301,"Sales Tax",VLOOKUP(C15,IF(C15&lt;=100,'Enter Cabinet Order Here'!$E:$G,'Enter Additional Product Here'!$E:$G),IF(C15&lt;=100,2,3),FALSE))),"")</f>
        <v/>
      </c>
      <c r="E15" s="157" t="str">
        <f>IFERROR(IF(IF(C15=301,"Sales Tax",VLOOKUP(D15,IF(C15&lt;=100,'Print Here'!$W:$X,'Enter Additional Product Here'!$G:$M),IF(C15&lt;=100,2,3),FALSE))=0,"",IF(C15=301,"Sales Tax",VLOOKUP(D15,IF(C15&lt;=100,'Print Here'!$W:$X,'Enter Additional Product Here'!$G:$M),IF(C15&lt;=100,2,3),FALSE))),"")</f>
        <v/>
      </c>
      <c r="F15" s="157"/>
      <c r="G15" s="157"/>
      <c r="H15" s="157"/>
      <c r="I15" s="157"/>
      <c r="J15" s="157"/>
      <c r="K15" s="133" t="str">
        <f>IFERROR(IF(C15="","",IF(C15=301,"1",VLOOKUP(C15,IF(C15&lt;=100,'Enter Cabinet Order Here'!$E:$G,'Enter Additional Product Here'!$E:$G),IF(C15&lt;=100,3,2),FALSE))),"")</f>
        <v/>
      </c>
      <c r="L15" s="134" t="str">
        <f>IFERROR(IF(C15=301,"",VLOOKUP(D15,IF(C15&lt;=100,'Enter Cabinet Order Here'!$X:$Y,'Enter Additional Product Here'!$G:$H),IF(C15&lt;=100,2,2),FALSE)),"")</f>
        <v/>
      </c>
      <c r="M15" s="134" t="str">
        <f>IFERROR(IF(C15="","",IF(C15=301,'Print Variations'!$D$5,VLOOKUP(C15,IF(C15&lt;=100,'Enter Cabinet Order Here'!$E:$K,'Enter Additional Product Here'!$E:$H),IF(C15&lt;=100,7,4),FALSE))),"")</f>
        <v/>
      </c>
      <c r="N15" s="134" t="str">
        <f t="shared" si="0"/>
        <v/>
      </c>
      <c r="O15" s="50" t="str">
        <f>IF(O14&lt;'Print Variations'!$F$5,O14+1,IF(O14='Print Variations'!$F$5,IF('Print Variations'!$F$7=0,IF('Print Variations'!$D$5="$","",IF(IFERROR(MATCH(301,O$13:O14,0),0)&gt;0,"",301)),101),IF(O14&gt;='Print Variations'!$F$7,IF(OR('Print Variations'!$D$5="$",'Print Variations'!$D$5=0),"",IF(IFERROR(MATCH(301,O$13:O14,0),0)&gt;0,"",301)),O14+1)))</f>
        <v/>
      </c>
      <c r="P15" s="32" t="str">
        <f>IFERROR(IF(O15="","",IF(O15=301,"Sales Tax",VLOOKUP(O15,IF(O15&lt;=100,'Enter Cabinet Order Here'!$E:$G,'Enter Additional Product Here'!$E:$G),IF(O15&lt;=100,2,3),FALSE))),"")</f>
        <v/>
      </c>
      <c r="Q15" s="157" t="str">
        <f>IFERROR(IF(IF(O15=301,"Sales Tax",VLOOKUP(P15,IF(O15&lt;=100,'Print Here'!$W:$X,'Enter Additional Product Here'!$G:$M),IF(O15&lt;=100,2,3),FALSE))=0,"",IF(O15=301,"Sales Tax",VLOOKUP(P15,IF(O15&lt;=100,'Print Here'!$W:$X,'Enter Additional Product Here'!$G:$M),IF(O15&lt;=100,2,3),FALSE))),"")</f>
        <v/>
      </c>
      <c r="R15" s="157"/>
      <c r="S15" s="157"/>
      <c r="T15" s="157"/>
      <c r="U15" s="157"/>
      <c r="V15" s="157"/>
      <c r="W15" s="157"/>
      <c r="X15" s="133" t="str">
        <f>IFERROR(IF(O15="","",IF(O15=301,"1",VLOOKUP(O15,IF(O15&lt;=100,'Enter Cabinet Order Here'!$E:$G,'Enter Additional Product Here'!$E:$G),IF(O15&lt;=100,3,2),FALSE))),"")</f>
        <v/>
      </c>
      <c r="Y15" s="134" t="str">
        <f>IFERROR(IF(O15="","",IF(O15=301,'Print Variations'!$D$5,VLOOKUP(O15,IF(O15&lt;=100,'Enter Cabinet Order Here'!$E:$K,'Enter Additional Product Here'!$E:$H),IF(O15&lt;=100,7,4),FALSE))),"")</f>
        <v/>
      </c>
      <c r="Z15" s="134" t="str">
        <f t="shared" si="1"/>
        <v/>
      </c>
      <c r="AD15" s="72" t="s">
        <v>805</v>
      </c>
      <c r="AE15" s="72" t="s">
        <v>3192</v>
      </c>
    </row>
    <row r="16" spans="3:31">
      <c r="C16" s="50" t="str">
        <f>IF(C15&lt;'Print Variations'!$F$5,C15+1,IF(C15='Print Variations'!$F$5,IF('Print Variations'!$F$7=0,IF('Print Variations'!$D$5="$","",IF(IFERROR(MATCH(301,C$13:C15,0),0)&gt;0,"",301)),101),IF(C15&gt;='Print Variations'!$F$7,IF(OR('Print Variations'!$D$5="$",'Print Variations'!$D$5=0),"",IF(IFERROR(MATCH(301,C$13:C15,0),0)&gt;0,"",301)),C15+1)))</f>
        <v/>
      </c>
      <c r="D16" s="32" t="str">
        <f>IFERROR(IF(C16="","",IF(C16=301,"Sales Tax",VLOOKUP(C16,IF(C16&lt;=100,'Enter Cabinet Order Here'!$E:$G,'Enter Additional Product Here'!$E:$G),IF(C16&lt;=100,2,3),FALSE))),"")</f>
        <v/>
      </c>
      <c r="E16" s="157" t="str">
        <f>IFERROR(IF(IF(C16=301,"Sales Tax",VLOOKUP(D16,IF(C16&lt;=100,'Print Here'!$W:$X,'Enter Additional Product Here'!$G:$M),IF(C16&lt;=100,2,3),FALSE))=0,"",IF(C16=301,"Sales Tax",VLOOKUP(D16,IF(C16&lt;=100,'Print Here'!$W:$X,'Enter Additional Product Here'!$G:$M),IF(C16&lt;=100,2,3),FALSE))),"")</f>
        <v/>
      </c>
      <c r="F16" s="157"/>
      <c r="G16" s="157"/>
      <c r="H16" s="157"/>
      <c r="I16" s="157"/>
      <c r="J16" s="157"/>
      <c r="K16" s="133" t="str">
        <f>IFERROR(IF(C16="","",IF(C16=301,"1",VLOOKUP(C16,IF(C16&lt;=100,'Enter Cabinet Order Here'!$E:$G,'Enter Additional Product Here'!$E:$G),IF(C16&lt;=100,3,2),FALSE))),"")</f>
        <v/>
      </c>
      <c r="L16" s="134" t="str">
        <f>IFERROR(IF(C16=301,"",VLOOKUP(D16,IF(C16&lt;=100,'Enter Cabinet Order Here'!$X:$Y,'Enter Additional Product Here'!$G:$H),IF(C16&lt;=100,2,2),FALSE)),"")</f>
        <v/>
      </c>
      <c r="M16" s="134" t="str">
        <f>IFERROR(IF(C16="","",IF(C16=301,'Print Variations'!$D$5,VLOOKUP(C16,IF(C16&lt;=100,'Enter Cabinet Order Here'!$E:$K,'Enter Additional Product Here'!$E:$H),IF(C16&lt;=100,7,4),FALSE))),"")</f>
        <v/>
      </c>
      <c r="N16" s="134" t="str">
        <f t="shared" si="0"/>
        <v/>
      </c>
      <c r="O16" s="50" t="str">
        <f>IF(O15&lt;'Print Variations'!$F$5,O15+1,IF(O15='Print Variations'!$F$5,IF('Print Variations'!$F$7=0,IF('Print Variations'!$D$5="$","",IF(IFERROR(MATCH(301,O$13:O15,0),0)&gt;0,"",301)),101),IF(O15&gt;='Print Variations'!$F$7,IF(OR('Print Variations'!$D$5="$",'Print Variations'!$D$5=0),"",IF(IFERROR(MATCH(301,O$13:O15,0),0)&gt;0,"",301)),O15+1)))</f>
        <v/>
      </c>
      <c r="P16" s="32" t="str">
        <f>IFERROR(IF(O16="","",IF(O16=301,"Sales Tax",VLOOKUP(O16,IF(O16&lt;=100,'Enter Cabinet Order Here'!$E:$G,'Enter Additional Product Here'!$E:$G),IF(O16&lt;=100,2,3),FALSE))),"")</f>
        <v/>
      </c>
      <c r="Q16" s="157" t="str">
        <f>IFERROR(IF(IF(O16=301,"Sales Tax",VLOOKUP(P16,IF(O16&lt;=100,'Print Here'!$W:$X,'Enter Additional Product Here'!$G:$M),IF(O16&lt;=100,2,3),FALSE))=0,"",IF(O16=301,"Sales Tax",VLOOKUP(P16,IF(O16&lt;=100,'Print Here'!$W:$X,'Enter Additional Product Here'!$G:$M),IF(O16&lt;=100,2,3),FALSE))),"")</f>
        <v/>
      </c>
      <c r="R16" s="157"/>
      <c r="S16" s="157"/>
      <c r="T16" s="157"/>
      <c r="U16" s="157"/>
      <c r="V16" s="157"/>
      <c r="W16" s="157"/>
      <c r="X16" s="133" t="str">
        <f>IFERROR(IF(O16="","",IF(O16=301,"1",VLOOKUP(O16,IF(O16&lt;=100,'Enter Cabinet Order Here'!$E:$G,'Enter Additional Product Here'!$E:$G),IF(O16&lt;=100,3,2),FALSE))),"")</f>
        <v/>
      </c>
      <c r="Y16" s="134" t="str">
        <f>IFERROR(IF(O16="","",IF(O16=301,'Print Variations'!$D$5,VLOOKUP(O16,IF(O16&lt;=100,'Enter Cabinet Order Here'!$E:$K,'Enter Additional Product Here'!$E:$H),IF(O16&lt;=100,7,4),FALSE))),"")</f>
        <v/>
      </c>
      <c r="Z16" s="134" t="str">
        <f t="shared" si="1"/>
        <v/>
      </c>
      <c r="AD16" s="72" t="s">
        <v>806</v>
      </c>
      <c r="AE16" s="72" t="s">
        <v>2650</v>
      </c>
    </row>
    <row r="17" spans="3:31">
      <c r="C17" s="50" t="str">
        <f>IF(C16&lt;'Print Variations'!$F$5,C16+1,IF(C16='Print Variations'!$F$5,IF('Print Variations'!$F$7=0,IF('Print Variations'!$D$5="$","",IF(IFERROR(MATCH(301,C$13:C16,0),0)&gt;0,"",301)),101),IF(C16&gt;='Print Variations'!$F$7,IF(OR('Print Variations'!$D$5="$",'Print Variations'!$D$5=0),"",IF(IFERROR(MATCH(301,C$13:C16,0),0)&gt;0,"",301)),C16+1)))</f>
        <v/>
      </c>
      <c r="D17" s="32" t="str">
        <f>IFERROR(IF(C17="","",IF(C17=301,"Sales Tax",VLOOKUP(C17,IF(C17&lt;=100,'Enter Cabinet Order Here'!$E:$G,'Enter Additional Product Here'!$E:$G),IF(C17&lt;=100,2,3),FALSE))),"")</f>
        <v/>
      </c>
      <c r="E17" s="157" t="str">
        <f>IFERROR(IF(IF(C17=301,"Sales Tax",VLOOKUP(D17,IF(C17&lt;=100,'Print Here'!$W:$X,'Enter Additional Product Here'!$G:$M),IF(C17&lt;=100,2,3),FALSE))=0,"",IF(C17=301,"Sales Tax",VLOOKUP(D17,IF(C17&lt;=100,'Print Here'!$W:$X,'Enter Additional Product Here'!$G:$M),IF(C17&lt;=100,2,3),FALSE))),"")</f>
        <v/>
      </c>
      <c r="F17" s="157"/>
      <c r="G17" s="157"/>
      <c r="H17" s="157"/>
      <c r="I17" s="157"/>
      <c r="J17" s="157"/>
      <c r="K17" s="133" t="str">
        <f>IFERROR(IF(C17="","",IF(C17=301,"1",VLOOKUP(C17,IF(C17&lt;=100,'Enter Cabinet Order Here'!$E:$G,'Enter Additional Product Here'!$E:$G),IF(C17&lt;=100,3,2),FALSE))),"")</f>
        <v/>
      </c>
      <c r="L17" s="134" t="str">
        <f>IFERROR(IF(C17=301,"",VLOOKUP(D17,IF(C17&lt;=100,'Enter Cabinet Order Here'!$X:$Y,'Enter Additional Product Here'!$G:$H),IF(C17&lt;=100,2,2),FALSE)),"")</f>
        <v/>
      </c>
      <c r="M17" s="134" t="str">
        <f>IFERROR(IF(C17="","",IF(C17=301,'Print Variations'!$D$5,VLOOKUP(C17,IF(C17&lt;=100,'Enter Cabinet Order Here'!$E:$K,'Enter Additional Product Here'!$E:$H),IF(C17&lt;=100,7,4),FALSE))),"")</f>
        <v/>
      </c>
      <c r="N17" s="134" t="str">
        <f t="shared" si="0"/>
        <v/>
      </c>
      <c r="O17" s="50" t="str">
        <f>IF(O16&lt;'Print Variations'!$F$5,O16+1,IF(O16='Print Variations'!$F$5,IF('Print Variations'!$F$7=0,IF('Print Variations'!$D$5="$","",IF(IFERROR(MATCH(301,O$13:O16,0),0)&gt;0,"",301)),101),IF(O16&gt;='Print Variations'!$F$7,IF(OR('Print Variations'!$D$5="$",'Print Variations'!$D$5=0),"",IF(IFERROR(MATCH(301,O$13:O16,0),0)&gt;0,"",301)),O16+1)))</f>
        <v/>
      </c>
      <c r="P17" s="32" t="str">
        <f>IFERROR(IF(O17="","",IF(O17=301,"Sales Tax",VLOOKUP(O17,IF(O17&lt;=100,'Enter Cabinet Order Here'!$E:$G,'Enter Additional Product Here'!$E:$G),IF(O17&lt;=100,2,3),FALSE))),"")</f>
        <v/>
      </c>
      <c r="Q17" s="157" t="str">
        <f>IFERROR(IF(IF(O17=301,"Sales Tax",VLOOKUP(P17,IF(O17&lt;=100,'Print Here'!$W:$X,'Enter Additional Product Here'!$G:$M),IF(O17&lt;=100,2,3),FALSE))=0,"",IF(O17=301,"Sales Tax",VLOOKUP(P17,IF(O17&lt;=100,'Print Here'!$W:$X,'Enter Additional Product Here'!$G:$M),IF(O17&lt;=100,2,3),FALSE))),"")</f>
        <v/>
      </c>
      <c r="R17" s="157"/>
      <c r="S17" s="157"/>
      <c r="T17" s="157"/>
      <c r="U17" s="157"/>
      <c r="V17" s="157"/>
      <c r="W17" s="157"/>
      <c r="X17" s="133" t="str">
        <f>IFERROR(IF(O17="","",IF(O17=301,"1",VLOOKUP(O17,IF(O17&lt;=100,'Enter Cabinet Order Here'!$E:$G,'Enter Additional Product Here'!$E:$G),IF(O17&lt;=100,3,2),FALSE))),"")</f>
        <v/>
      </c>
      <c r="Y17" s="134" t="str">
        <f>IFERROR(IF(O17="","",IF(O17=301,'Print Variations'!$D$5,VLOOKUP(O17,IF(O17&lt;=100,'Enter Cabinet Order Here'!$E:$K,'Enter Additional Product Here'!$E:$H),IF(O17&lt;=100,7,4),FALSE))),"")</f>
        <v/>
      </c>
      <c r="Z17" s="134" t="str">
        <f t="shared" si="1"/>
        <v/>
      </c>
      <c r="AD17" s="72" t="s">
        <v>807</v>
      </c>
      <c r="AE17" s="72" t="s">
        <v>3586</v>
      </c>
    </row>
    <row r="18" spans="3:31">
      <c r="C18" s="50" t="str">
        <f>IF(C17&lt;'Print Variations'!$F$5,C17+1,IF(C17='Print Variations'!$F$5,IF('Print Variations'!$F$7=0,IF('Print Variations'!$D$5="$","",IF(IFERROR(MATCH(301,C$13:C17,0),0)&gt;0,"",301)),101),IF(C17&gt;='Print Variations'!$F$7,IF(OR('Print Variations'!$D$5="$",'Print Variations'!$D$5=0),"",IF(IFERROR(MATCH(301,C$13:C17,0),0)&gt;0,"",301)),C17+1)))</f>
        <v/>
      </c>
      <c r="D18" s="32" t="str">
        <f>IFERROR(IF(C18="","",IF(C18=301,"Sales Tax",VLOOKUP(C18,IF(C18&lt;=100,'Enter Cabinet Order Here'!$E:$G,'Enter Additional Product Here'!$E:$G),IF(C18&lt;=100,2,3),FALSE))),"")</f>
        <v/>
      </c>
      <c r="E18" s="157" t="str">
        <f>IFERROR(IF(IF(C18=301,"Sales Tax",VLOOKUP(D18,IF(C18&lt;=100,'Print Here'!$W:$X,'Enter Additional Product Here'!$G:$M),IF(C18&lt;=100,2,3),FALSE))=0,"",IF(C18=301,"Sales Tax",VLOOKUP(D18,IF(C18&lt;=100,'Print Here'!$W:$X,'Enter Additional Product Here'!$G:$M),IF(C18&lt;=100,2,3),FALSE))),"")</f>
        <v/>
      </c>
      <c r="F18" s="157"/>
      <c r="G18" s="157"/>
      <c r="H18" s="157"/>
      <c r="I18" s="157"/>
      <c r="J18" s="157"/>
      <c r="K18" s="133" t="str">
        <f>IFERROR(IF(C18="","",IF(C18=301,"1",VLOOKUP(C18,IF(C18&lt;=100,'Enter Cabinet Order Here'!$E:$G,'Enter Additional Product Here'!$E:$G),IF(C18&lt;=100,3,2),FALSE))),"")</f>
        <v/>
      </c>
      <c r="L18" s="134" t="str">
        <f>IFERROR(IF(C18=301,"",VLOOKUP(D18,IF(C18&lt;=100,'Enter Cabinet Order Here'!$X:$Y,'Enter Additional Product Here'!$G:$H),IF(C18&lt;=100,2,2),FALSE)),"")</f>
        <v/>
      </c>
      <c r="M18" s="134" t="str">
        <f>IFERROR(IF(C18="","",IF(C18=301,'Print Variations'!$D$5,VLOOKUP(C18,IF(C18&lt;=100,'Enter Cabinet Order Here'!$E:$K,'Enter Additional Product Here'!$E:$H),IF(C18&lt;=100,7,4),FALSE))),"")</f>
        <v/>
      </c>
      <c r="N18" s="134" t="str">
        <f t="shared" si="0"/>
        <v/>
      </c>
      <c r="O18" s="50" t="str">
        <f>IF(O17&lt;'Print Variations'!$F$5,O17+1,IF(O17='Print Variations'!$F$5,IF('Print Variations'!$F$7=0,IF('Print Variations'!$D$5="$","",IF(IFERROR(MATCH(301,O$13:O17,0),0)&gt;0,"",301)),101),IF(O17&gt;='Print Variations'!$F$7,IF(OR('Print Variations'!$D$5="$",'Print Variations'!$D$5=0),"",IF(IFERROR(MATCH(301,O$13:O17,0),0)&gt;0,"",301)),O17+1)))</f>
        <v/>
      </c>
      <c r="P18" s="32" t="str">
        <f>IFERROR(IF(O18="","",IF(O18=301,"Sales Tax",VLOOKUP(O18,IF(O18&lt;=100,'Enter Cabinet Order Here'!$E:$G,'Enter Additional Product Here'!$E:$G),IF(O18&lt;=100,2,3),FALSE))),"")</f>
        <v/>
      </c>
      <c r="Q18" s="157" t="str">
        <f>IFERROR(IF(IF(O18=301,"Sales Tax",VLOOKUP(P18,IF(O18&lt;=100,'Print Here'!$W:$X,'Enter Additional Product Here'!$G:$M),IF(O18&lt;=100,2,3),FALSE))=0,"",IF(O18=301,"Sales Tax",VLOOKUP(P18,IF(O18&lt;=100,'Print Here'!$W:$X,'Enter Additional Product Here'!$G:$M),IF(O18&lt;=100,2,3),FALSE))),"")</f>
        <v/>
      </c>
      <c r="R18" s="157"/>
      <c r="S18" s="157"/>
      <c r="T18" s="157"/>
      <c r="U18" s="157"/>
      <c r="V18" s="157"/>
      <c r="W18" s="157"/>
      <c r="X18" s="133" t="str">
        <f>IFERROR(IF(O18="","",IF(O18=301,"1",VLOOKUP(O18,IF(O18&lt;=100,'Enter Cabinet Order Here'!$E:$G,'Enter Additional Product Here'!$E:$G),IF(O18&lt;=100,3,2),FALSE))),"")</f>
        <v/>
      </c>
      <c r="Y18" s="134" t="str">
        <f>IFERROR(IF(O18="","",IF(O18=301,'Print Variations'!$D$5,VLOOKUP(O18,IF(O18&lt;=100,'Enter Cabinet Order Here'!$E:$K,'Enter Additional Product Here'!$E:$H),IF(O18&lt;=100,7,4),FALSE))),"")</f>
        <v/>
      </c>
      <c r="Z18" s="134" t="str">
        <f t="shared" si="1"/>
        <v/>
      </c>
      <c r="AD18" s="72" t="s">
        <v>4603</v>
      </c>
      <c r="AE18" s="72" t="s">
        <v>4938</v>
      </c>
    </row>
    <row r="19" spans="3:31">
      <c r="C19" s="50" t="str">
        <f>IF(C18&lt;'Print Variations'!$F$5,C18+1,IF(C18='Print Variations'!$F$5,IF('Print Variations'!$F$7=0,IF('Print Variations'!$D$5="$","",IF(IFERROR(MATCH(301,C$13:C18,0),0)&gt;0,"",301)),101),IF(C18&gt;='Print Variations'!$F$7,IF(OR('Print Variations'!$D$5="$",'Print Variations'!$D$5=0),"",IF(IFERROR(MATCH(301,C$13:C18,0),0)&gt;0,"",301)),C18+1)))</f>
        <v/>
      </c>
      <c r="D19" s="32" t="str">
        <f>IFERROR(IF(C19="","",IF(C19=301,"Sales Tax",VLOOKUP(C19,IF(C19&lt;=100,'Enter Cabinet Order Here'!$E:$G,'Enter Additional Product Here'!$E:$G),IF(C19&lt;=100,2,3),FALSE))),"")</f>
        <v/>
      </c>
      <c r="E19" s="157" t="str">
        <f>IFERROR(IF(IF(C19=301,"Sales Tax",VLOOKUP(D19,IF(C19&lt;=100,'Print Here'!$W:$X,'Enter Additional Product Here'!$G:$M),IF(C19&lt;=100,2,3),FALSE))=0,"",IF(C19=301,"Sales Tax",VLOOKUP(D19,IF(C19&lt;=100,'Print Here'!$W:$X,'Enter Additional Product Here'!$G:$M),IF(C19&lt;=100,2,3),FALSE))),"")</f>
        <v/>
      </c>
      <c r="F19" s="157"/>
      <c r="G19" s="157"/>
      <c r="H19" s="157"/>
      <c r="I19" s="157"/>
      <c r="J19" s="157"/>
      <c r="K19" s="133" t="str">
        <f>IFERROR(IF(C19="","",IF(C19=301,"1",VLOOKUP(C19,IF(C19&lt;=100,'Enter Cabinet Order Here'!$E:$G,'Enter Additional Product Here'!$E:$G),IF(C19&lt;=100,3,2),FALSE))),"")</f>
        <v/>
      </c>
      <c r="L19" s="134" t="str">
        <f>IFERROR(IF(C19=301,"",VLOOKUP(D19,IF(C19&lt;=100,'Enter Cabinet Order Here'!$X:$Y,'Enter Additional Product Here'!$G:$H),IF(C19&lt;=100,2,2),FALSE)),"")</f>
        <v/>
      </c>
      <c r="M19" s="134" t="str">
        <f>IFERROR(IF(C19="","",IF(C19=301,'Print Variations'!$D$5,VLOOKUP(C19,IF(C19&lt;=100,'Enter Cabinet Order Here'!$E:$K,'Enter Additional Product Here'!$E:$H),IF(C19&lt;=100,7,4),FALSE))),"")</f>
        <v/>
      </c>
      <c r="N19" s="134" t="str">
        <f t="shared" si="0"/>
        <v/>
      </c>
      <c r="O19" s="50" t="str">
        <f>IF(O18&lt;'Print Variations'!$F$5,O18+1,IF(O18='Print Variations'!$F$5,IF('Print Variations'!$F$7=0,IF('Print Variations'!$D$5="$","",IF(IFERROR(MATCH(301,O$13:O18,0),0)&gt;0,"",301)),101),IF(O18&gt;='Print Variations'!$F$7,IF(OR('Print Variations'!$D$5="$",'Print Variations'!$D$5=0),"",IF(IFERROR(MATCH(301,O$13:O18,0),0)&gt;0,"",301)),O18+1)))</f>
        <v/>
      </c>
      <c r="P19" s="32" t="str">
        <f>IFERROR(IF(O19="","",IF(O19=301,"Sales Tax",VLOOKUP(O19,IF(O19&lt;=100,'Enter Cabinet Order Here'!$E:$G,'Enter Additional Product Here'!$E:$G),IF(O19&lt;=100,2,3),FALSE))),"")</f>
        <v/>
      </c>
      <c r="Q19" s="157" t="str">
        <f>IFERROR(IF(IF(O19=301,"Sales Tax",VLOOKUP(P19,IF(O19&lt;=100,'Print Here'!$W:$X,'Enter Additional Product Here'!$G:$M),IF(O19&lt;=100,2,3),FALSE))=0,"",IF(O19=301,"Sales Tax",VLOOKUP(P19,IF(O19&lt;=100,'Print Here'!$W:$X,'Enter Additional Product Here'!$G:$M),IF(O19&lt;=100,2,3),FALSE))),"")</f>
        <v/>
      </c>
      <c r="R19" s="157"/>
      <c r="S19" s="157"/>
      <c r="T19" s="157"/>
      <c r="U19" s="157"/>
      <c r="V19" s="157"/>
      <c r="W19" s="157"/>
      <c r="X19" s="133" t="str">
        <f>IFERROR(IF(O19="","",IF(O19=301,"1",VLOOKUP(O19,IF(O19&lt;=100,'Enter Cabinet Order Here'!$E:$G,'Enter Additional Product Here'!$E:$G),IF(O19&lt;=100,3,2),FALSE))),"")</f>
        <v/>
      </c>
      <c r="Y19" s="134" t="str">
        <f>IFERROR(IF(O19="","",IF(O19=301,'Print Variations'!$D$5,VLOOKUP(O19,IF(O19&lt;=100,'Enter Cabinet Order Here'!$E:$K,'Enter Additional Product Here'!$E:$H),IF(O19&lt;=100,7,4),FALSE))),"")</f>
        <v/>
      </c>
      <c r="Z19" s="134" t="str">
        <f t="shared" si="1"/>
        <v/>
      </c>
      <c r="AD19" s="72" t="s">
        <v>808</v>
      </c>
      <c r="AE19" s="72" t="s">
        <v>4135</v>
      </c>
    </row>
    <row r="20" spans="3:31">
      <c r="C20" s="50" t="str">
        <f>IF(C19&lt;'Print Variations'!$F$5,C19+1,IF(C19='Print Variations'!$F$5,IF('Print Variations'!$F$7=0,IF('Print Variations'!$D$5="$","",IF(IFERROR(MATCH(301,C$13:C19,0),0)&gt;0,"",301)),101),IF(C19&gt;='Print Variations'!$F$7,IF(OR('Print Variations'!$D$5="$",'Print Variations'!$D$5=0),"",IF(IFERROR(MATCH(301,C$13:C19,0),0)&gt;0,"",301)),C19+1)))</f>
        <v/>
      </c>
      <c r="D20" s="32" t="str">
        <f>IFERROR(IF(C20="","",IF(C20=301,"Sales Tax",VLOOKUP(C20,IF(C20&lt;=100,'Enter Cabinet Order Here'!$E:$G,'Enter Additional Product Here'!$E:$G),IF(C20&lt;=100,2,3),FALSE))),"")</f>
        <v/>
      </c>
      <c r="E20" s="157" t="str">
        <f>IFERROR(IF(IF(C20=301,"Sales Tax",VLOOKUP(D20,IF(C20&lt;=100,'Print Here'!$W:$X,'Enter Additional Product Here'!$G:$M),IF(C20&lt;=100,2,3),FALSE))=0,"",IF(C20=301,"Sales Tax",VLOOKUP(D20,IF(C20&lt;=100,'Print Here'!$W:$X,'Enter Additional Product Here'!$G:$M),IF(C20&lt;=100,2,3),FALSE))),"")</f>
        <v/>
      </c>
      <c r="F20" s="157"/>
      <c r="G20" s="157"/>
      <c r="H20" s="157"/>
      <c r="I20" s="157"/>
      <c r="J20" s="157"/>
      <c r="K20" s="133" t="str">
        <f>IFERROR(IF(C20="","",IF(C20=301,"1",VLOOKUP(C20,IF(C20&lt;=100,'Enter Cabinet Order Here'!$E:$G,'Enter Additional Product Here'!$E:$G),IF(C20&lt;=100,3,2),FALSE))),"")</f>
        <v/>
      </c>
      <c r="L20" s="134" t="str">
        <f>IFERROR(IF(C20=301,"",VLOOKUP(D20,IF(C20&lt;=100,'Enter Cabinet Order Here'!$X:$Y,'Enter Additional Product Here'!$G:$H),IF(C20&lt;=100,2,2),FALSE)),"")</f>
        <v/>
      </c>
      <c r="M20" s="134" t="str">
        <f>IFERROR(IF(C20="","",IF(C20=301,'Print Variations'!$D$5,VLOOKUP(C20,IF(C20&lt;=100,'Enter Cabinet Order Here'!$E:$K,'Enter Additional Product Here'!$E:$H),IF(C20&lt;=100,7,4),FALSE))),"")</f>
        <v/>
      </c>
      <c r="N20" s="134" t="str">
        <f t="shared" si="0"/>
        <v/>
      </c>
      <c r="O20" s="50" t="str">
        <f>IF(O19&lt;'Print Variations'!$F$5,O19+1,IF(O19='Print Variations'!$F$5,IF('Print Variations'!$F$7=0,IF('Print Variations'!$D$5="$","",IF(IFERROR(MATCH(301,O$13:O19,0),0)&gt;0,"",301)),101),IF(O19&gt;='Print Variations'!$F$7,IF(OR('Print Variations'!$D$5="$",'Print Variations'!$D$5=0),"",IF(IFERROR(MATCH(301,O$13:O19,0),0)&gt;0,"",301)),O19+1)))</f>
        <v/>
      </c>
      <c r="P20" s="32" t="str">
        <f>IFERROR(IF(O20="","",IF(O20=301,"Sales Tax",VLOOKUP(O20,IF(O20&lt;=100,'Enter Cabinet Order Here'!$E:$G,'Enter Additional Product Here'!$E:$G),IF(O20&lt;=100,2,3),FALSE))),"")</f>
        <v/>
      </c>
      <c r="Q20" s="157" t="str">
        <f>IFERROR(IF(IF(O20=301,"Sales Tax",VLOOKUP(P20,IF(O20&lt;=100,'Print Here'!$W:$X,'Enter Additional Product Here'!$G:$M),IF(O20&lt;=100,2,3),FALSE))=0,"",IF(O20=301,"Sales Tax",VLOOKUP(P20,IF(O20&lt;=100,'Print Here'!$W:$X,'Enter Additional Product Here'!$G:$M),IF(O20&lt;=100,2,3),FALSE))),"")</f>
        <v/>
      </c>
      <c r="R20" s="157"/>
      <c r="S20" s="157"/>
      <c r="T20" s="157"/>
      <c r="U20" s="157"/>
      <c r="V20" s="157"/>
      <c r="W20" s="157"/>
      <c r="X20" s="133" t="str">
        <f>IFERROR(IF(O20="","",IF(O20=301,"1",VLOOKUP(O20,IF(O20&lt;=100,'Enter Cabinet Order Here'!$E:$G,'Enter Additional Product Here'!$E:$G),IF(O20&lt;=100,3,2),FALSE))),"")</f>
        <v/>
      </c>
      <c r="Y20" s="134" t="str">
        <f>IFERROR(IF(O20="","",IF(O20=301,'Print Variations'!$D$5,VLOOKUP(O20,IF(O20&lt;=100,'Enter Cabinet Order Here'!$E:$K,'Enter Additional Product Here'!$E:$H),IF(O20&lt;=100,7,4),FALSE))),"")</f>
        <v/>
      </c>
      <c r="Z20" s="134" t="str">
        <f t="shared" si="1"/>
        <v/>
      </c>
      <c r="AD20" s="72" t="s">
        <v>371</v>
      </c>
      <c r="AE20" s="72" t="s">
        <v>3050</v>
      </c>
    </row>
    <row r="21" spans="3:31">
      <c r="C21" s="50" t="str">
        <f>IF(C20&lt;'Print Variations'!$F$5,C20+1,IF(C20='Print Variations'!$F$5,IF('Print Variations'!$F$7=0,IF('Print Variations'!$D$5="$","",IF(IFERROR(MATCH(301,C$13:C20,0),0)&gt;0,"",301)),101),IF(C20&gt;='Print Variations'!$F$7,IF(OR('Print Variations'!$D$5="$",'Print Variations'!$D$5=0),"",IF(IFERROR(MATCH(301,C$13:C20,0),0)&gt;0,"",301)),C20+1)))</f>
        <v/>
      </c>
      <c r="D21" s="32" t="str">
        <f>IFERROR(IF(C21="","",IF(C21=301,"Sales Tax",VLOOKUP(C21,IF(C21&lt;=100,'Enter Cabinet Order Here'!$E:$G,'Enter Additional Product Here'!$E:$G),IF(C21&lt;=100,2,3),FALSE))),"")</f>
        <v/>
      </c>
      <c r="E21" s="157" t="str">
        <f>IFERROR(IF(IF(C21=301,"Sales Tax",VLOOKUP(D21,IF(C21&lt;=100,'Print Here'!$W:$X,'Enter Additional Product Here'!$G:$M),IF(C21&lt;=100,2,3),FALSE))=0,"",IF(C21=301,"Sales Tax",VLOOKUP(D21,IF(C21&lt;=100,'Print Here'!$W:$X,'Enter Additional Product Here'!$G:$M),IF(C21&lt;=100,2,3),FALSE))),"")</f>
        <v/>
      </c>
      <c r="F21" s="157"/>
      <c r="G21" s="157"/>
      <c r="H21" s="157"/>
      <c r="I21" s="157"/>
      <c r="J21" s="157"/>
      <c r="K21" s="133" t="str">
        <f>IFERROR(IF(C21="","",IF(C21=301,"1",VLOOKUP(C21,IF(C21&lt;=100,'Enter Cabinet Order Here'!$E:$G,'Enter Additional Product Here'!$E:$G),IF(C21&lt;=100,3,2),FALSE))),"")</f>
        <v/>
      </c>
      <c r="L21" s="134" t="str">
        <f>IFERROR(IF(C21=301,"",VLOOKUP(D21,IF(C21&lt;=100,'Enter Cabinet Order Here'!$X:$Y,'Enter Additional Product Here'!$G:$H),IF(C21&lt;=100,2,2),FALSE)),"")</f>
        <v/>
      </c>
      <c r="M21" s="134" t="str">
        <f>IFERROR(IF(C21="","",IF(C21=301,'Print Variations'!$D$5,VLOOKUP(C21,IF(C21&lt;=100,'Enter Cabinet Order Here'!$E:$K,'Enter Additional Product Here'!$E:$H),IF(C21&lt;=100,7,4),FALSE))),"")</f>
        <v/>
      </c>
      <c r="N21" s="134" t="str">
        <f t="shared" si="0"/>
        <v/>
      </c>
      <c r="O21" s="50" t="str">
        <f>IF(O20&lt;'Print Variations'!$F$5,O20+1,IF(O20='Print Variations'!$F$5,IF('Print Variations'!$F$7=0,IF('Print Variations'!$D$5="$","",IF(IFERROR(MATCH(301,O$13:O20,0),0)&gt;0,"",301)),101),IF(O20&gt;='Print Variations'!$F$7,IF(OR('Print Variations'!$D$5="$",'Print Variations'!$D$5=0),"",IF(IFERROR(MATCH(301,O$13:O20,0),0)&gt;0,"",301)),O20+1)))</f>
        <v/>
      </c>
      <c r="P21" s="32" t="str">
        <f>IFERROR(IF(O21="","",IF(O21=301,"Sales Tax",VLOOKUP(O21,IF(O21&lt;=100,'Enter Cabinet Order Here'!$E:$G,'Enter Additional Product Here'!$E:$G),IF(O21&lt;=100,2,3),FALSE))),"")</f>
        <v/>
      </c>
      <c r="Q21" s="157" t="str">
        <f>IFERROR(IF(IF(O21=301,"Sales Tax",VLOOKUP(P21,IF(O21&lt;=100,'Print Here'!$W:$X,'Enter Additional Product Here'!$G:$M),IF(O21&lt;=100,2,3),FALSE))=0,"",IF(O21=301,"Sales Tax",VLOOKUP(P21,IF(O21&lt;=100,'Print Here'!$W:$X,'Enter Additional Product Here'!$G:$M),IF(O21&lt;=100,2,3),FALSE))),"")</f>
        <v/>
      </c>
      <c r="R21" s="157"/>
      <c r="S21" s="157"/>
      <c r="T21" s="157"/>
      <c r="U21" s="157"/>
      <c r="V21" s="157"/>
      <c r="W21" s="157"/>
      <c r="X21" s="133" t="str">
        <f>IFERROR(IF(O21="","",IF(O21=301,"1",VLOOKUP(O21,IF(O21&lt;=100,'Enter Cabinet Order Here'!$E:$G,'Enter Additional Product Here'!$E:$G),IF(O21&lt;=100,3,2),FALSE))),"")</f>
        <v/>
      </c>
      <c r="Y21" s="134" t="str">
        <f>IFERROR(IF(O21="","",IF(O21=301,'Print Variations'!$D$5,VLOOKUP(O21,IF(O21&lt;=100,'Enter Cabinet Order Here'!$E:$K,'Enter Additional Product Here'!$E:$H),IF(O21&lt;=100,7,4),FALSE))),"")</f>
        <v/>
      </c>
      <c r="Z21" s="134" t="str">
        <f t="shared" si="1"/>
        <v/>
      </c>
      <c r="AD21" s="72" t="s">
        <v>372</v>
      </c>
      <c r="AE21" s="72" t="s">
        <v>2508</v>
      </c>
    </row>
    <row r="22" spans="3:31">
      <c r="C22" s="50" t="str">
        <f>IF(C21&lt;'Print Variations'!$F$5,C21+1,IF(C21='Print Variations'!$F$5,IF('Print Variations'!$F$7=0,IF('Print Variations'!$D$5="$","",IF(IFERROR(MATCH(301,C$13:C21,0),0)&gt;0,"",301)),101),IF(C21&gt;='Print Variations'!$F$7,IF(OR('Print Variations'!$D$5="$",'Print Variations'!$D$5=0),"",IF(IFERROR(MATCH(301,C$13:C21,0),0)&gt;0,"",301)),C21+1)))</f>
        <v/>
      </c>
      <c r="D22" s="32" t="str">
        <f>IFERROR(IF(C22="","",IF(C22=301,"Sales Tax",VLOOKUP(C22,IF(C22&lt;=100,'Enter Cabinet Order Here'!$E:$G,'Enter Additional Product Here'!$E:$G),IF(C22&lt;=100,2,3),FALSE))),"")</f>
        <v/>
      </c>
      <c r="E22" s="157" t="str">
        <f>IFERROR(IF(IF(C22=301,"Sales Tax",VLOOKUP(D22,IF(C22&lt;=100,'Print Here'!$W:$X,'Enter Additional Product Here'!$G:$M),IF(C22&lt;=100,2,3),FALSE))=0,"",IF(C22=301,"Sales Tax",VLOOKUP(D22,IF(C22&lt;=100,'Print Here'!$W:$X,'Enter Additional Product Here'!$G:$M),IF(C22&lt;=100,2,3),FALSE))),"")</f>
        <v/>
      </c>
      <c r="F22" s="157"/>
      <c r="G22" s="157"/>
      <c r="H22" s="157"/>
      <c r="I22" s="157"/>
      <c r="J22" s="157"/>
      <c r="K22" s="133" t="str">
        <f>IFERROR(IF(C22="","",IF(C22=301,"1",VLOOKUP(C22,IF(C22&lt;=100,'Enter Cabinet Order Here'!$E:$G,'Enter Additional Product Here'!$E:$G),IF(C22&lt;=100,3,2),FALSE))),"")</f>
        <v/>
      </c>
      <c r="L22" s="134" t="str">
        <f>IFERROR(IF(C22=301,"",VLOOKUP(D22,IF(C22&lt;=100,'Enter Cabinet Order Here'!$X:$Y,'Enter Additional Product Here'!$G:$H),IF(C22&lt;=100,2,2),FALSE)),"")</f>
        <v/>
      </c>
      <c r="M22" s="134" t="str">
        <f>IFERROR(IF(C22="","",IF(C22=301,'Print Variations'!$D$5,VLOOKUP(C22,IF(C22&lt;=100,'Enter Cabinet Order Here'!$E:$K,'Enter Additional Product Here'!$E:$H),IF(C22&lt;=100,7,4),FALSE))),"")</f>
        <v/>
      </c>
      <c r="N22" s="134" t="str">
        <f t="shared" si="0"/>
        <v/>
      </c>
      <c r="O22" s="50" t="str">
        <f>IF(O21&lt;'Print Variations'!$F$5,O21+1,IF(O21='Print Variations'!$F$5,IF('Print Variations'!$F$7=0,IF('Print Variations'!$D$5="$","",IF(IFERROR(MATCH(301,O$13:O21,0),0)&gt;0,"",301)),101),IF(O21&gt;='Print Variations'!$F$7,IF(OR('Print Variations'!$D$5="$",'Print Variations'!$D$5=0),"",IF(IFERROR(MATCH(301,O$13:O21,0),0)&gt;0,"",301)),O21+1)))</f>
        <v/>
      </c>
      <c r="P22" s="32" t="str">
        <f>IFERROR(IF(O22="","",IF(O22=301,"Sales Tax",VLOOKUP(O22,IF(O22&lt;=100,'Enter Cabinet Order Here'!$E:$G,'Enter Additional Product Here'!$E:$G),IF(O22&lt;=100,2,3),FALSE))),"")</f>
        <v/>
      </c>
      <c r="Q22" s="157" t="str">
        <f>IFERROR(IF(IF(O22=301,"Sales Tax",VLOOKUP(P22,IF(O22&lt;=100,'Print Here'!$W:$X,'Enter Additional Product Here'!$G:$M),IF(O22&lt;=100,2,3),FALSE))=0,"",IF(O22=301,"Sales Tax",VLOOKUP(P22,IF(O22&lt;=100,'Print Here'!$W:$X,'Enter Additional Product Here'!$G:$M),IF(O22&lt;=100,2,3),FALSE))),"")</f>
        <v/>
      </c>
      <c r="R22" s="157"/>
      <c r="S22" s="157"/>
      <c r="T22" s="157"/>
      <c r="U22" s="157"/>
      <c r="V22" s="157"/>
      <c r="W22" s="157"/>
      <c r="X22" s="133" t="str">
        <f>IFERROR(IF(O22="","",IF(O22=301,"1",VLOOKUP(O22,IF(O22&lt;=100,'Enter Cabinet Order Here'!$E:$G,'Enter Additional Product Here'!$E:$G),IF(O22&lt;=100,3,2),FALSE))),"")</f>
        <v/>
      </c>
      <c r="Y22" s="134" t="str">
        <f>IFERROR(IF(O22="","",IF(O22=301,'Print Variations'!$D$5,VLOOKUP(O22,IF(O22&lt;=100,'Enter Cabinet Order Here'!$E:$K,'Enter Additional Product Here'!$E:$H),IF(O22&lt;=100,7,4),FALSE))),"")</f>
        <v/>
      </c>
      <c r="Z22" s="134" t="str">
        <f t="shared" si="1"/>
        <v/>
      </c>
      <c r="AD22" s="72" t="s">
        <v>373</v>
      </c>
      <c r="AE22" s="72" t="s">
        <v>3993</v>
      </c>
    </row>
    <row r="23" spans="3:31">
      <c r="C23" s="50" t="str">
        <f>IF(C22&lt;'Print Variations'!$F$5,C22+1,IF(C22='Print Variations'!$F$5,IF('Print Variations'!$F$7=0,IF('Print Variations'!$D$5="$","",IF(IFERROR(MATCH(301,C$13:C22,0),0)&gt;0,"",301)),101),IF(C22&gt;='Print Variations'!$F$7,IF(OR('Print Variations'!$D$5="$",'Print Variations'!$D$5=0),"",IF(IFERROR(MATCH(301,C$13:C22,0),0)&gt;0,"",301)),C22+1)))</f>
        <v/>
      </c>
      <c r="D23" s="32" t="str">
        <f>IFERROR(IF(C23="","",IF(C23=301,"Sales Tax",VLOOKUP(C23,IF(C23&lt;=100,'Enter Cabinet Order Here'!$E:$G,'Enter Additional Product Here'!$E:$G),IF(C23&lt;=100,2,3),FALSE))),"")</f>
        <v/>
      </c>
      <c r="E23" s="157" t="str">
        <f>IFERROR(IF(IF(C23=301,"Sales Tax",VLOOKUP(D23,IF(C23&lt;=100,'Print Here'!$W:$X,'Enter Additional Product Here'!$G:$M),IF(C23&lt;=100,2,3),FALSE))=0,"",IF(C23=301,"Sales Tax",VLOOKUP(D23,IF(C23&lt;=100,'Print Here'!$W:$X,'Enter Additional Product Here'!$G:$M),IF(C23&lt;=100,2,3),FALSE))),"")</f>
        <v/>
      </c>
      <c r="F23" s="157"/>
      <c r="G23" s="157"/>
      <c r="H23" s="157"/>
      <c r="I23" s="157"/>
      <c r="J23" s="157"/>
      <c r="K23" s="133" t="str">
        <f>IFERROR(IF(C23="","",IF(C23=301,"1",VLOOKUP(C23,IF(C23&lt;=100,'Enter Cabinet Order Here'!$E:$G,'Enter Additional Product Here'!$E:$G),IF(C23&lt;=100,3,2),FALSE))),"")</f>
        <v/>
      </c>
      <c r="L23" s="134" t="str">
        <f>IFERROR(IF(C23=301,"",VLOOKUP(D23,IF(C23&lt;=100,'Enter Cabinet Order Here'!$X:$Y,'Enter Additional Product Here'!$G:$H),IF(C23&lt;=100,2,2),FALSE)),"")</f>
        <v/>
      </c>
      <c r="M23" s="134" t="str">
        <f>IFERROR(IF(C23="","",IF(C23=301,'Print Variations'!$D$5,VLOOKUP(C23,IF(C23&lt;=100,'Enter Cabinet Order Here'!$E:$K,'Enter Additional Product Here'!$E:$H),IF(C23&lt;=100,7,4),FALSE))),"")</f>
        <v/>
      </c>
      <c r="N23" s="134" t="str">
        <f t="shared" si="0"/>
        <v/>
      </c>
      <c r="O23" s="50" t="str">
        <f>IF(O22&lt;'Print Variations'!$F$5,O22+1,IF(O22='Print Variations'!$F$5,IF('Print Variations'!$F$7=0,IF('Print Variations'!$D$5="$","",IF(IFERROR(MATCH(301,O$13:O22,0),0)&gt;0,"",301)),101),IF(O22&gt;='Print Variations'!$F$7,IF(OR('Print Variations'!$D$5="$",'Print Variations'!$D$5=0),"",IF(IFERROR(MATCH(301,O$13:O22,0),0)&gt;0,"",301)),O22+1)))</f>
        <v/>
      </c>
      <c r="P23" s="32" t="str">
        <f>IFERROR(IF(O23="","",IF(O23=301,"Sales Tax",VLOOKUP(O23,IF(O23&lt;=100,'Enter Cabinet Order Here'!$E:$G,'Enter Additional Product Here'!$E:$G),IF(O23&lt;=100,2,3),FALSE))),"")</f>
        <v/>
      </c>
      <c r="Q23" s="157" t="str">
        <f>IFERROR(IF(IF(O23=301,"Sales Tax",VLOOKUP(P23,IF(O23&lt;=100,'Print Here'!$W:$X,'Enter Additional Product Here'!$G:$M),IF(O23&lt;=100,2,3),FALSE))=0,"",IF(O23=301,"Sales Tax",VLOOKUP(P23,IF(O23&lt;=100,'Print Here'!$W:$X,'Enter Additional Product Here'!$G:$M),IF(O23&lt;=100,2,3),FALSE))),"")</f>
        <v/>
      </c>
      <c r="R23" s="157"/>
      <c r="S23" s="157"/>
      <c r="T23" s="157"/>
      <c r="U23" s="157"/>
      <c r="V23" s="157"/>
      <c r="W23" s="157"/>
      <c r="X23" s="133" t="str">
        <f>IFERROR(IF(O23="","",IF(O23=301,"1",VLOOKUP(O23,IF(O23&lt;=100,'Enter Cabinet Order Here'!$E:$G,'Enter Additional Product Here'!$E:$G),IF(O23&lt;=100,3,2),FALSE))),"")</f>
        <v/>
      </c>
      <c r="Y23" s="134" t="str">
        <f>IFERROR(IF(O23="","",IF(O23=301,'Print Variations'!$D$5,VLOOKUP(O23,IF(O23&lt;=100,'Enter Cabinet Order Here'!$E:$K,'Enter Additional Product Here'!$E:$H),IF(O23&lt;=100,7,4),FALSE))),"")</f>
        <v/>
      </c>
      <c r="Z23" s="134" t="str">
        <f t="shared" si="1"/>
        <v/>
      </c>
      <c r="AD23" s="72" t="s">
        <v>809</v>
      </c>
      <c r="AE23" s="72" t="s">
        <v>4939</v>
      </c>
    </row>
    <row r="24" spans="3:31">
      <c r="C24" s="50" t="str">
        <f>IF(C23&lt;'Print Variations'!$F$5,C23+1,IF(C23='Print Variations'!$F$5,IF('Print Variations'!$F$7=0,IF('Print Variations'!$D$5="$","",IF(IFERROR(MATCH(301,C$13:C23,0),0)&gt;0,"",301)),101),IF(C23&gt;='Print Variations'!$F$7,IF(OR('Print Variations'!$D$5="$",'Print Variations'!$D$5=0),"",IF(IFERROR(MATCH(301,C$13:C23,0),0)&gt;0,"",301)),C23+1)))</f>
        <v/>
      </c>
      <c r="D24" s="32" t="str">
        <f>IFERROR(IF(C24="","",IF(C24=301,"Sales Tax",VLOOKUP(C24,IF(C24&lt;=100,'Enter Cabinet Order Here'!$E:$G,'Enter Additional Product Here'!$E:$G),IF(C24&lt;=100,2,3),FALSE))),"")</f>
        <v/>
      </c>
      <c r="E24" s="157" t="str">
        <f>IFERROR(IF(IF(C24=301,"Sales Tax",VLOOKUP(D24,IF(C24&lt;=100,'Print Here'!$W:$X,'Enter Additional Product Here'!$G:$M),IF(C24&lt;=100,2,3),FALSE))=0,"",IF(C24=301,"Sales Tax",VLOOKUP(D24,IF(C24&lt;=100,'Print Here'!$W:$X,'Enter Additional Product Here'!$G:$M),IF(C24&lt;=100,2,3),FALSE))),"")</f>
        <v/>
      </c>
      <c r="F24" s="157"/>
      <c r="G24" s="157"/>
      <c r="H24" s="157"/>
      <c r="I24" s="157"/>
      <c r="J24" s="157"/>
      <c r="K24" s="133" t="str">
        <f>IFERROR(IF(C24="","",IF(C24=301,"1",VLOOKUP(C24,IF(C24&lt;=100,'Enter Cabinet Order Here'!$E:$G,'Enter Additional Product Here'!$E:$G),IF(C24&lt;=100,3,2),FALSE))),"")</f>
        <v/>
      </c>
      <c r="L24" s="134" t="str">
        <f>IFERROR(IF(C24=301,"",VLOOKUP(D24,IF(C24&lt;=100,'Enter Cabinet Order Here'!$X:$Y,'Enter Additional Product Here'!$G:$H),IF(C24&lt;=100,2,2),FALSE)),"")</f>
        <v/>
      </c>
      <c r="M24" s="134" t="str">
        <f>IFERROR(IF(C24="","",IF(C24=301,'Print Variations'!$D$5,VLOOKUP(C24,IF(C24&lt;=100,'Enter Cabinet Order Here'!$E:$K,'Enter Additional Product Here'!$E:$H),IF(C24&lt;=100,7,4),FALSE))),"")</f>
        <v/>
      </c>
      <c r="N24" s="134" t="str">
        <f t="shared" si="0"/>
        <v/>
      </c>
      <c r="O24" s="50" t="str">
        <f>IF(O23&lt;'Print Variations'!$F$5,O23+1,IF(O23='Print Variations'!$F$5,IF('Print Variations'!$F$7=0,IF('Print Variations'!$D$5="$","",IF(IFERROR(MATCH(301,O$13:O23,0),0)&gt;0,"",301)),101),IF(O23&gt;='Print Variations'!$F$7,IF(OR('Print Variations'!$D$5="$",'Print Variations'!$D$5=0),"",IF(IFERROR(MATCH(301,O$13:O23,0),0)&gt;0,"",301)),O23+1)))</f>
        <v/>
      </c>
      <c r="P24" s="32" t="str">
        <f>IFERROR(IF(O24="","",IF(O24=301,"Sales Tax",VLOOKUP(O24,IF(O24&lt;=100,'Enter Cabinet Order Here'!$E:$G,'Enter Additional Product Here'!$E:$G),IF(O24&lt;=100,2,3),FALSE))),"")</f>
        <v/>
      </c>
      <c r="Q24" s="157" t="str">
        <f>IFERROR(IF(IF(O24=301,"Sales Tax",VLOOKUP(P24,IF(O24&lt;=100,'Print Here'!$W:$X,'Enter Additional Product Here'!$G:$M),IF(O24&lt;=100,2,3),FALSE))=0,"",IF(O24=301,"Sales Tax",VLOOKUP(P24,IF(O24&lt;=100,'Print Here'!$W:$X,'Enter Additional Product Here'!$G:$M),IF(O24&lt;=100,2,3),FALSE))),"")</f>
        <v/>
      </c>
      <c r="R24" s="157"/>
      <c r="S24" s="157"/>
      <c r="T24" s="157"/>
      <c r="U24" s="157"/>
      <c r="V24" s="157"/>
      <c r="W24" s="157"/>
      <c r="X24" s="133" t="str">
        <f>IFERROR(IF(O24="","",IF(O24=301,"1",VLOOKUP(O24,IF(O24&lt;=100,'Enter Cabinet Order Here'!$E:$G,'Enter Additional Product Here'!$E:$G),IF(O24&lt;=100,3,2),FALSE))),"")</f>
        <v/>
      </c>
      <c r="Y24" s="134" t="str">
        <f>IFERROR(IF(O24="","",IF(O24=301,'Print Variations'!$D$5,VLOOKUP(O24,IF(O24&lt;=100,'Enter Cabinet Order Here'!$E:$K,'Enter Additional Product Here'!$E:$H),IF(O24&lt;=100,7,4),FALSE))),"")</f>
        <v/>
      </c>
      <c r="Z24" s="134" t="str">
        <f t="shared" si="1"/>
        <v/>
      </c>
      <c r="AD24" s="72" t="s">
        <v>810</v>
      </c>
      <c r="AE24" s="72" t="s">
        <v>2651</v>
      </c>
    </row>
    <row r="25" spans="3:31">
      <c r="C25" s="50" t="str">
        <f>IF(C24&lt;'Print Variations'!$F$5,C24+1,IF(C24='Print Variations'!$F$5,IF('Print Variations'!$F$7=0,IF('Print Variations'!$D$5="$","",IF(IFERROR(MATCH(301,C$13:C24,0),0)&gt;0,"",301)),101),IF(C24&gt;='Print Variations'!$F$7,IF(OR('Print Variations'!$D$5="$",'Print Variations'!$D$5=0),"",IF(IFERROR(MATCH(301,C$13:C24,0),0)&gt;0,"",301)),C24+1)))</f>
        <v/>
      </c>
      <c r="D25" s="32" t="str">
        <f>IFERROR(IF(C25="","",IF(C25=301,"Sales Tax",VLOOKUP(C25,IF(C25&lt;=100,'Enter Cabinet Order Here'!$E:$G,'Enter Additional Product Here'!$E:$G),IF(C25&lt;=100,2,3),FALSE))),"")</f>
        <v/>
      </c>
      <c r="E25" s="157" t="str">
        <f>IFERROR(IF(IF(C25=301,"Sales Tax",VLOOKUP(D25,IF(C25&lt;=100,'Print Here'!$W:$X,'Enter Additional Product Here'!$G:$M),IF(C25&lt;=100,2,3),FALSE))=0,"",IF(C25=301,"Sales Tax",VLOOKUP(D25,IF(C25&lt;=100,'Print Here'!$W:$X,'Enter Additional Product Here'!$G:$M),IF(C25&lt;=100,2,3),FALSE))),"")</f>
        <v/>
      </c>
      <c r="F25" s="157"/>
      <c r="G25" s="157"/>
      <c r="H25" s="157"/>
      <c r="I25" s="157"/>
      <c r="J25" s="157"/>
      <c r="K25" s="133" t="str">
        <f>IFERROR(IF(C25="","",IF(C25=301,"1",VLOOKUP(C25,IF(C25&lt;=100,'Enter Cabinet Order Here'!$E:$G,'Enter Additional Product Here'!$E:$G),IF(C25&lt;=100,3,2),FALSE))),"")</f>
        <v/>
      </c>
      <c r="L25" s="134" t="str">
        <f>IFERROR(IF(C25=301,"",VLOOKUP(D25,IF(C25&lt;=100,'Enter Cabinet Order Here'!$X:$Y,'Enter Additional Product Here'!$G:$H),IF(C25&lt;=100,2,2),FALSE)),"")</f>
        <v/>
      </c>
      <c r="M25" s="134" t="str">
        <f>IFERROR(IF(C25="","",IF(C25=301,'Print Variations'!$D$5,VLOOKUP(C25,IF(C25&lt;=100,'Enter Cabinet Order Here'!$E:$K,'Enter Additional Product Here'!$E:$H),IF(C25&lt;=100,7,4),FALSE))),"")</f>
        <v/>
      </c>
      <c r="N25" s="134" t="str">
        <f t="shared" si="0"/>
        <v/>
      </c>
      <c r="O25" s="50" t="str">
        <f>IF(O24&lt;'Print Variations'!$F$5,O24+1,IF(O24='Print Variations'!$F$5,IF('Print Variations'!$F$7=0,IF('Print Variations'!$D$5="$","",IF(IFERROR(MATCH(301,O$13:O24,0),0)&gt;0,"",301)),101),IF(O24&gt;='Print Variations'!$F$7,IF(OR('Print Variations'!$D$5="$",'Print Variations'!$D$5=0),"",IF(IFERROR(MATCH(301,O$13:O24,0),0)&gt;0,"",301)),O24+1)))</f>
        <v/>
      </c>
      <c r="P25" s="32" t="str">
        <f>IFERROR(IF(O25="","",IF(O25=301,"Sales Tax",VLOOKUP(O25,IF(O25&lt;=100,'Enter Cabinet Order Here'!$E:$G,'Enter Additional Product Here'!$E:$G),IF(O25&lt;=100,2,3),FALSE))),"")</f>
        <v/>
      </c>
      <c r="Q25" s="157" t="str">
        <f>IFERROR(IF(IF(O25=301,"Sales Tax",VLOOKUP(P25,IF(O25&lt;=100,'Print Here'!$W:$X,'Enter Additional Product Here'!$G:$M),IF(O25&lt;=100,2,3),FALSE))=0,"",IF(O25=301,"Sales Tax",VLOOKUP(P25,IF(O25&lt;=100,'Print Here'!$W:$X,'Enter Additional Product Here'!$G:$M),IF(O25&lt;=100,2,3),FALSE))),"")</f>
        <v/>
      </c>
      <c r="R25" s="157"/>
      <c r="S25" s="157"/>
      <c r="T25" s="157"/>
      <c r="U25" s="157"/>
      <c r="V25" s="157"/>
      <c r="W25" s="157"/>
      <c r="X25" s="133" t="str">
        <f>IFERROR(IF(O25="","",IF(O25=301,"1",VLOOKUP(O25,IF(O25&lt;=100,'Enter Cabinet Order Here'!$E:$G,'Enter Additional Product Here'!$E:$G),IF(O25&lt;=100,3,2),FALSE))),"")</f>
        <v/>
      </c>
      <c r="Y25" s="134" t="str">
        <f>IFERROR(IF(O25="","",IF(O25=301,'Print Variations'!$D$5,VLOOKUP(O25,IF(O25&lt;=100,'Enter Cabinet Order Here'!$E:$K,'Enter Additional Product Here'!$E:$H),IF(O25&lt;=100,7,4),FALSE))),"")</f>
        <v/>
      </c>
      <c r="Z25" s="134" t="str">
        <f t="shared" si="1"/>
        <v/>
      </c>
      <c r="AD25" s="72" t="s">
        <v>811</v>
      </c>
      <c r="AE25" s="72" t="s">
        <v>3587</v>
      </c>
    </row>
    <row r="26" spans="3:31">
      <c r="C26" s="50" t="str">
        <f>IF(C25&lt;'Print Variations'!$F$5,C25+1,IF(C25='Print Variations'!$F$5,IF('Print Variations'!$F$7=0,IF('Print Variations'!$D$5="$","",IF(IFERROR(MATCH(301,C$13:C25,0),0)&gt;0,"",301)),101),IF(C25&gt;='Print Variations'!$F$7,IF(OR('Print Variations'!$D$5="$",'Print Variations'!$D$5=0),"",IF(IFERROR(MATCH(301,C$13:C25,0),0)&gt;0,"",301)),C25+1)))</f>
        <v/>
      </c>
      <c r="D26" s="32" t="str">
        <f>IFERROR(IF(C26="","",IF(C26=301,"Sales Tax",VLOOKUP(C26,IF(C26&lt;=100,'Enter Cabinet Order Here'!$E:$G,'Enter Additional Product Here'!$E:$G),IF(C26&lt;=100,2,3),FALSE))),"")</f>
        <v/>
      </c>
      <c r="E26" s="157" t="str">
        <f>IFERROR(IF(IF(C26=301,"Sales Tax",VLOOKUP(D26,IF(C26&lt;=100,'Print Here'!$W:$X,'Enter Additional Product Here'!$G:$M),IF(C26&lt;=100,2,3),FALSE))=0,"",IF(C26=301,"Sales Tax",VLOOKUP(D26,IF(C26&lt;=100,'Print Here'!$W:$X,'Enter Additional Product Here'!$G:$M),IF(C26&lt;=100,2,3),FALSE))),"")</f>
        <v/>
      </c>
      <c r="F26" s="157"/>
      <c r="G26" s="157"/>
      <c r="H26" s="157"/>
      <c r="I26" s="157"/>
      <c r="J26" s="157"/>
      <c r="K26" s="133" t="str">
        <f>IFERROR(IF(C26="","",IF(C26=301,"1",VLOOKUP(C26,IF(C26&lt;=100,'Enter Cabinet Order Here'!$E:$G,'Enter Additional Product Here'!$E:$G),IF(C26&lt;=100,3,2),FALSE))),"")</f>
        <v/>
      </c>
      <c r="L26" s="134" t="str">
        <f>IFERROR(IF(C26=301,"",VLOOKUP(D26,IF(C26&lt;=100,'Enter Cabinet Order Here'!$X:$Y,'Enter Additional Product Here'!$G:$H),IF(C26&lt;=100,2,2),FALSE)),"")</f>
        <v/>
      </c>
      <c r="M26" s="134" t="str">
        <f>IFERROR(IF(C26="","",IF(C26=301,'Print Variations'!$D$5,VLOOKUP(C26,IF(C26&lt;=100,'Enter Cabinet Order Here'!$E:$K,'Enter Additional Product Here'!$E:$H),IF(C26&lt;=100,7,4),FALSE))),"")</f>
        <v/>
      </c>
      <c r="N26" s="134" t="str">
        <f t="shared" si="0"/>
        <v/>
      </c>
      <c r="O26" s="50" t="str">
        <f>IF(O25&lt;'Print Variations'!$F$5,O25+1,IF(O25='Print Variations'!$F$5,IF('Print Variations'!$F$7=0,IF('Print Variations'!$D$5="$","",IF(IFERROR(MATCH(301,O$13:O25,0),0)&gt;0,"",301)),101),IF(O25&gt;='Print Variations'!$F$7,IF(OR('Print Variations'!$D$5="$",'Print Variations'!$D$5=0),"",IF(IFERROR(MATCH(301,O$13:O25,0),0)&gt;0,"",301)),O25+1)))</f>
        <v/>
      </c>
      <c r="P26" s="32" t="str">
        <f>IFERROR(IF(O26="","",IF(O26=301,"Sales Tax",VLOOKUP(O26,IF(O26&lt;=100,'Enter Cabinet Order Here'!$E:$G,'Enter Additional Product Here'!$E:$G),IF(O26&lt;=100,2,3),FALSE))),"")</f>
        <v/>
      </c>
      <c r="Q26" s="157" t="str">
        <f>IFERROR(IF(IF(O26=301,"Sales Tax",VLOOKUP(P26,IF(O26&lt;=100,'Print Here'!$W:$X,'Enter Additional Product Here'!$G:$M),IF(O26&lt;=100,2,3),FALSE))=0,"",IF(O26=301,"Sales Tax",VLOOKUP(P26,IF(O26&lt;=100,'Print Here'!$W:$X,'Enter Additional Product Here'!$G:$M),IF(O26&lt;=100,2,3),FALSE))),"")</f>
        <v/>
      </c>
      <c r="R26" s="157"/>
      <c r="S26" s="157"/>
      <c r="T26" s="157"/>
      <c r="U26" s="157"/>
      <c r="V26" s="157"/>
      <c r="W26" s="157"/>
      <c r="X26" s="133" t="str">
        <f>IFERROR(IF(O26="","",IF(O26=301,"1",VLOOKUP(O26,IF(O26&lt;=100,'Enter Cabinet Order Here'!$E:$G,'Enter Additional Product Here'!$E:$G),IF(O26&lt;=100,3,2),FALSE))),"")</f>
        <v/>
      </c>
      <c r="Y26" s="134" t="str">
        <f>IFERROR(IF(O26="","",IF(O26=301,'Print Variations'!$D$5,VLOOKUP(O26,IF(O26&lt;=100,'Enter Cabinet Order Here'!$E:$K,'Enter Additional Product Here'!$E:$H),IF(O26&lt;=100,7,4),FALSE))),"")</f>
        <v/>
      </c>
      <c r="Z26" s="134" t="str">
        <f t="shared" si="1"/>
        <v/>
      </c>
      <c r="AD26" s="72" t="s">
        <v>4604</v>
      </c>
      <c r="AE26" s="72" t="s">
        <v>4940</v>
      </c>
    </row>
    <row r="27" spans="3:31">
      <c r="C27" s="50" t="str">
        <f>IF(C26&lt;'Print Variations'!$F$5,C26+1,IF(C26='Print Variations'!$F$5,IF('Print Variations'!$F$7=0,IF('Print Variations'!$D$5="$","",IF(IFERROR(MATCH(301,C$13:C26,0),0)&gt;0,"",301)),101),IF(C26&gt;='Print Variations'!$F$7,IF(OR('Print Variations'!$D$5="$",'Print Variations'!$D$5=0),"",IF(IFERROR(MATCH(301,C$13:C26,0),0)&gt;0,"",301)),C26+1)))</f>
        <v/>
      </c>
      <c r="D27" s="32" t="str">
        <f>IFERROR(IF(C27="","",IF(C27=301,"Sales Tax",VLOOKUP(C27,IF(C27&lt;=100,'Enter Cabinet Order Here'!$E:$G,'Enter Additional Product Here'!$E:$G),IF(C27&lt;=100,2,3),FALSE))),"")</f>
        <v/>
      </c>
      <c r="E27" s="157" t="str">
        <f>IFERROR(IF(IF(C27=301,"Sales Tax",VLOOKUP(D27,IF(C27&lt;=100,'Print Here'!$W:$X,'Enter Additional Product Here'!$G:$M),IF(C27&lt;=100,2,3),FALSE))=0,"",IF(C27=301,"Sales Tax",VLOOKUP(D27,IF(C27&lt;=100,'Print Here'!$W:$X,'Enter Additional Product Here'!$G:$M),IF(C27&lt;=100,2,3),FALSE))),"")</f>
        <v/>
      </c>
      <c r="F27" s="157"/>
      <c r="G27" s="157"/>
      <c r="H27" s="157"/>
      <c r="I27" s="157"/>
      <c r="J27" s="157"/>
      <c r="K27" s="133" t="str">
        <f>IFERROR(IF(C27="","",IF(C27=301,"1",VLOOKUP(C27,IF(C27&lt;=100,'Enter Cabinet Order Here'!$E:$G,'Enter Additional Product Here'!$E:$G),IF(C27&lt;=100,3,2),FALSE))),"")</f>
        <v/>
      </c>
      <c r="L27" s="134" t="str">
        <f>IFERROR(IF(C27=301,"",VLOOKUP(D27,IF(C27&lt;=100,'Enter Cabinet Order Here'!$X:$Y,'Enter Additional Product Here'!$G:$H),IF(C27&lt;=100,2,2),FALSE)),"")</f>
        <v/>
      </c>
      <c r="M27" s="134" t="str">
        <f>IFERROR(IF(C27="","",IF(C27=301,'Print Variations'!$D$5,VLOOKUP(C27,IF(C27&lt;=100,'Enter Cabinet Order Here'!$E:$K,'Enter Additional Product Here'!$E:$H),IF(C27&lt;=100,7,4),FALSE))),"")</f>
        <v/>
      </c>
      <c r="N27" s="134" t="str">
        <f t="shared" si="0"/>
        <v/>
      </c>
      <c r="O27" s="50" t="str">
        <f>IF(O26&lt;'Print Variations'!$F$5,O26+1,IF(O26='Print Variations'!$F$5,IF('Print Variations'!$F$7=0,IF('Print Variations'!$D$5="$","",IF(IFERROR(MATCH(301,O$13:O26,0),0)&gt;0,"",301)),101),IF(O26&gt;='Print Variations'!$F$7,IF(OR('Print Variations'!$D$5="$",'Print Variations'!$D$5=0),"",IF(IFERROR(MATCH(301,O$13:O26,0),0)&gt;0,"",301)),O26+1)))</f>
        <v/>
      </c>
      <c r="P27" s="32" t="str">
        <f>IFERROR(IF(O27="","",IF(O27=301,"Sales Tax",VLOOKUP(O27,IF(O27&lt;=100,'Enter Cabinet Order Here'!$E:$G,'Enter Additional Product Here'!$E:$G),IF(O27&lt;=100,2,3),FALSE))),"")</f>
        <v/>
      </c>
      <c r="Q27" s="157" t="str">
        <f>IFERROR(IF(IF(O27=301,"Sales Tax",VLOOKUP(P27,IF(O27&lt;=100,'Print Here'!$W:$X,'Enter Additional Product Here'!$G:$M),IF(O27&lt;=100,2,3),FALSE))=0,"",IF(O27=301,"Sales Tax",VLOOKUP(P27,IF(O27&lt;=100,'Print Here'!$W:$X,'Enter Additional Product Here'!$G:$M),IF(O27&lt;=100,2,3),FALSE))),"")</f>
        <v/>
      </c>
      <c r="R27" s="157"/>
      <c r="S27" s="157"/>
      <c r="T27" s="157"/>
      <c r="U27" s="157"/>
      <c r="V27" s="157"/>
      <c r="W27" s="157"/>
      <c r="X27" s="133" t="str">
        <f>IFERROR(IF(O27="","",IF(O27=301,"1",VLOOKUP(O27,IF(O27&lt;=100,'Enter Cabinet Order Here'!$E:$G,'Enter Additional Product Here'!$E:$G),IF(O27&lt;=100,3,2),FALSE))),"")</f>
        <v/>
      </c>
      <c r="Y27" s="134" t="str">
        <f>IFERROR(IF(O27="","",IF(O27=301,'Print Variations'!$D$5,VLOOKUP(O27,IF(O27&lt;=100,'Enter Cabinet Order Here'!$E:$K,'Enter Additional Product Here'!$E:$H),IF(O27&lt;=100,7,4),FALSE))),"")</f>
        <v/>
      </c>
      <c r="Z27" s="134" t="str">
        <f t="shared" si="1"/>
        <v/>
      </c>
      <c r="AD27" s="72" t="s">
        <v>812</v>
      </c>
      <c r="AE27" s="72" t="s">
        <v>4136</v>
      </c>
    </row>
    <row r="28" spans="3:31">
      <c r="C28" s="50" t="str">
        <f>IF(C27&lt;'Print Variations'!$F$5,C27+1,IF(C27='Print Variations'!$F$5,IF('Print Variations'!$F$7=0,IF('Print Variations'!$D$5="$","",IF(IFERROR(MATCH(301,C$13:C27,0),0)&gt;0,"",301)),101),IF(C27&gt;='Print Variations'!$F$7,IF(OR('Print Variations'!$D$5="$",'Print Variations'!$D$5=0),"",IF(IFERROR(MATCH(301,C$13:C27,0),0)&gt;0,"",301)),C27+1)))</f>
        <v/>
      </c>
      <c r="D28" s="32" t="str">
        <f>IFERROR(IF(C28="","",IF(C28=301,"Sales Tax",VLOOKUP(C28,IF(C28&lt;=100,'Enter Cabinet Order Here'!$E:$G,'Enter Additional Product Here'!$E:$G),IF(C28&lt;=100,2,3),FALSE))),"")</f>
        <v/>
      </c>
      <c r="E28" s="157" t="str">
        <f>IFERROR(IF(IF(C28=301,"Sales Tax",VLOOKUP(D28,IF(C28&lt;=100,'Print Here'!$W:$X,'Enter Additional Product Here'!$G:$M),IF(C28&lt;=100,2,3),FALSE))=0,"",IF(C28=301,"Sales Tax",VLOOKUP(D28,IF(C28&lt;=100,'Print Here'!$W:$X,'Enter Additional Product Here'!$G:$M),IF(C28&lt;=100,2,3),FALSE))),"")</f>
        <v/>
      </c>
      <c r="F28" s="157"/>
      <c r="G28" s="157"/>
      <c r="H28" s="157"/>
      <c r="I28" s="157"/>
      <c r="J28" s="157"/>
      <c r="K28" s="133" t="str">
        <f>IFERROR(IF(C28="","",IF(C28=301,"1",VLOOKUP(C28,IF(C28&lt;=100,'Enter Cabinet Order Here'!$E:$G,'Enter Additional Product Here'!$E:$G),IF(C28&lt;=100,3,2),FALSE))),"")</f>
        <v/>
      </c>
      <c r="L28" s="134" t="str">
        <f>IFERROR(IF(C28=301,"",VLOOKUP(D28,IF(C28&lt;=100,'Enter Cabinet Order Here'!$X:$Y,'Enter Additional Product Here'!$G:$H),IF(C28&lt;=100,2,2),FALSE)),"")</f>
        <v/>
      </c>
      <c r="M28" s="134" t="str">
        <f>IFERROR(IF(C28="","",IF(C28=301,'Print Variations'!$D$5,VLOOKUP(C28,IF(C28&lt;=100,'Enter Cabinet Order Here'!$E:$K,'Enter Additional Product Here'!$E:$H),IF(C28&lt;=100,7,4),FALSE))),"")</f>
        <v/>
      </c>
      <c r="N28" s="134" t="str">
        <f t="shared" si="0"/>
        <v/>
      </c>
      <c r="O28" s="50" t="str">
        <f>IF(O27&lt;'Print Variations'!$F$5,O27+1,IF(O27='Print Variations'!$F$5,IF('Print Variations'!$F$7=0,IF('Print Variations'!$D$5="$","",IF(IFERROR(MATCH(301,O$13:O27,0),0)&gt;0,"",301)),101),IF(O27&gt;='Print Variations'!$F$7,IF(OR('Print Variations'!$D$5="$",'Print Variations'!$D$5=0),"",IF(IFERROR(MATCH(301,O$13:O27,0),0)&gt;0,"",301)),O27+1)))</f>
        <v/>
      </c>
      <c r="P28" s="32" t="str">
        <f>IFERROR(IF(O28="","",IF(O28=301,"Sales Tax",VLOOKUP(O28,IF(O28&lt;=100,'Enter Cabinet Order Here'!$E:$G,'Enter Additional Product Here'!$E:$G),IF(O28&lt;=100,2,3),FALSE))),"")</f>
        <v/>
      </c>
      <c r="Q28" s="157" t="str">
        <f>IFERROR(IF(IF(O28=301,"Sales Tax",VLOOKUP(P28,IF(O28&lt;=100,'Print Here'!$W:$X,'Enter Additional Product Here'!$G:$M),IF(O28&lt;=100,2,3),FALSE))=0,"",IF(O28=301,"Sales Tax",VLOOKUP(P28,IF(O28&lt;=100,'Print Here'!$W:$X,'Enter Additional Product Here'!$G:$M),IF(O28&lt;=100,2,3),FALSE))),"")</f>
        <v/>
      </c>
      <c r="R28" s="157"/>
      <c r="S28" s="157"/>
      <c r="T28" s="157"/>
      <c r="U28" s="157"/>
      <c r="V28" s="157"/>
      <c r="W28" s="157"/>
      <c r="X28" s="133" t="str">
        <f>IFERROR(IF(O28="","",IF(O28=301,"1",VLOOKUP(O28,IF(O28&lt;=100,'Enter Cabinet Order Here'!$E:$G,'Enter Additional Product Here'!$E:$G),IF(O28&lt;=100,3,2),FALSE))),"")</f>
        <v/>
      </c>
      <c r="Y28" s="134" t="str">
        <f>IFERROR(IF(O28="","",IF(O28=301,'Print Variations'!$D$5,VLOOKUP(O28,IF(O28&lt;=100,'Enter Cabinet Order Here'!$E:$K,'Enter Additional Product Here'!$E:$H),IF(O28&lt;=100,7,4),FALSE))),"")</f>
        <v/>
      </c>
      <c r="Z28" s="134" t="str">
        <f t="shared" si="1"/>
        <v/>
      </c>
      <c r="AD28" s="72" t="s">
        <v>813</v>
      </c>
      <c r="AE28" s="72" t="s">
        <v>3193</v>
      </c>
    </row>
    <row r="29" spans="3:31">
      <c r="C29" s="50" t="str">
        <f>IF(C28&lt;'Print Variations'!$F$5,C28+1,IF(C28='Print Variations'!$F$5,IF('Print Variations'!$F$7=0,IF('Print Variations'!$D$5="$","",IF(IFERROR(MATCH(301,C$13:C28,0),0)&gt;0,"",301)),101),IF(C28&gt;='Print Variations'!$F$7,IF(OR('Print Variations'!$D$5="$",'Print Variations'!$D$5=0),"",IF(IFERROR(MATCH(301,C$13:C28,0),0)&gt;0,"",301)),C28+1)))</f>
        <v/>
      </c>
      <c r="D29" s="32" t="str">
        <f>IFERROR(IF(C29="","",IF(C29=301,"Sales Tax",VLOOKUP(C29,IF(C29&lt;=100,'Enter Cabinet Order Here'!$E:$G,'Enter Additional Product Here'!$E:$G),IF(C29&lt;=100,2,3),FALSE))),"")</f>
        <v/>
      </c>
      <c r="E29" s="157" t="str">
        <f>IFERROR(IF(IF(C29=301,"Sales Tax",VLOOKUP(D29,IF(C29&lt;=100,'Print Here'!$W:$X,'Enter Additional Product Here'!$G:$M),IF(C29&lt;=100,2,3),FALSE))=0,"",IF(C29=301,"Sales Tax",VLOOKUP(D29,IF(C29&lt;=100,'Print Here'!$W:$X,'Enter Additional Product Here'!$G:$M),IF(C29&lt;=100,2,3),FALSE))),"")</f>
        <v/>
      </c>
      <c r="F29" s="157"/>
      <c r="G29" s="157"/>
      <c r="H29" s="157"/>
      <c r="I29" s="157"/>
      <c r="J29" s="157"/>
      <c r="K29" s="133" t="str">
        <f>IFERROR(IF(C29="","",IF(C29=301,"1",VLOOKUP(C29,IF(C29&lt;=100,'Enter Cabinet Order Here'!$E:$G,'Enter Additional Product Here'!$E:$G),IF(C29&lt;=100,3,2),FALSE))),"")</f>
        <v/>
      </c>
      <c r="L29" s="134" t="str">
        <f>IFERROR(IF(C29=301,"",VLOOKUP(D29,IF(C29&lt;=100,'Enter Cabinet Order Here'!$X:$Y,'Enter Additional Product Here'!$G:$H),IF(C29&lt;=100,2,2),FALSE)),"")</f>
        <v/>
      </c>
      <c r="M29" s="134" t="str">
        <f>IFERROR(IF(C29="","",IF(C29=301,'Print Variations'!$D$5,VLOOKUP(C29,IF(C29&lt;=100,'Enter Cabinet Order Here'!$E:$K,'Enter Additional Product Here'!$E:$H),IF(C29&lt;=100,7,4),FALSE))),"")</f>
        <v/>
      </c>
      <c r="N29" s="134" t="str">
        <f t="shared" si="0"/>
        <v/>
      </c>
      <c r="O29" s="50" t="str">
        <f>IF(O28&lt;'Print Variations'!$F$5,O28+1,IF(O28='Print Variations'!$F$5,IF('Print Variations'!$F$7=0,IF('Print Variations'!$D$5="$","",IF(IFERROR(MATCH(301,O$13:O28,0),0)&gt;0,"",301)),101),IF(O28&gt;='Print Variations'!$F$7,IF(OR('Print Variations'!$D$5="$",'Print Variations'!$D$5=0),"",IF(IFERROR(MATCH(301,O$13:O28,0),0)&gt;0,"",301)),O28+1)))</f>
        <v/>
      </c>
      <c r="P29" s="32" t="str">
        <f>IFERROR(IF(O29="","",IF(O29=301,"Sales Tax",VLOOKUP(O29,IF(O29&lt;=100,'Enter Cabinet Order Here'!$E:$G,'Enter Additional Product Here'!$E:$G),IF(O29&lt;=100,2,3),FALSE))),"")</f>
        <v/>
      </c>
      <c r="Q29" s="157" t="str">
        <f>IFERROR(IF(IF(O29=301,"Sales Tax",VLOOKUP(P29,IF(O29&lt;=100,'Print Here'!$W:$X,'Enter Additional Product Here'!$G:$M),IF(O29&lt;=100,2,3),FALSE))=0,"",IF(O29=301,"Sales Tax",VLOOKUP(P29,IF(O29&lt;=100,'Print Here'!$W:$X,'Enter Additional Product Here'!$G:$M),IF(O29&lt;=100,2,3),FALSE))),"")</f>
        <v/>
      </c>
      <c r="R29" s="157"/>
      <c r="S29" s="157"/>
      <c r="T29" s="157"/>
      <c r="U29" s="157"/>
      <c r="V29" s="157"/>
      <c r="W29" s="157"/>
      <c r="X29" s="133" t="str">
        <f>IFERROR(IF(O29="","",IF(O29=301,"1",VLOOKUP(O29,IF(O29&lt;=100,'Enter Cabinet Order Here'!$E:$G,'Enter Additional Product Here'!$E:$G),IF(O29&lt;=100,3,2),FALSE))),"")</f>
        <v/>
      </c>
      <c r="Y29" s="134" t="str">
        <f>IFERROR(IF(O29="","",IF(O29=301,'Print Variations'!$D$5,VLOOKUP(O29,IF(O29&lt;=100,'Enter Cabinet Order Here'!$E:$K,'Enter Additional Product Here'!$E:$H),IF(O29&lt;=100,7,4),FALSE))),"")</f>
        <v/>
      </c>
      <c r="Z29" s="134" t="str">
        <f t="shared" si="1"/>
        <v/>
      </c>
      <c r="AD29" s="72" t="s">
        <v>814</v>
      </c>
      <c r="AE29" s="72" t="s">
        <v>2652</v>
      </c>
    </row>
    <row r="30" spans="3:31">
      <c r="C30" s="50" t="str">
        <f>IF(C29&lt;'Print Variations'!$F$5,C29+1,IF(C29='Print Variations'!$F$5,IF('Print Variations'!$F$7=0,IF('Print Variations'!$D$5="$","",IF(IFERROR(MATCH(301,C$13:C29,0),0)&gt;0,"",301)),101),IF(C29&gt;='Print Variations'!$F$7,IF(OR('Print Variations'!$D$5="$",'Print Variations'!$D$5=0),"",IF(IFERROR(MATCH(301,C$13:C29,0),0)&gt;0,"",301)),C29+1)))</f>
        <v/>
      </c>
      <c r="D30" s="32" t="str">
        <f>IFERROR(IF(C30="","",IF(C30=301,"Sales Tax",VLOOKUP(C30,IF(C30&lt;=100,'Enter Cabinet Order Here'!$E:$G,'Enter Additional Product Here'!$E:$G),IF(C30&lt;=100,2,3),FALSE))),"")</f>
        <v/>
      </c>
      <c r="E30" s="157" t="str">
        <f>IFERROR(IF(IF(C30=301,"Sales Tax",VLOOKUP(D30,IF(C30&lt;=100,'Print Here'!$W:$X,'Enter Additional Product Here'!$G:$M),IF(C30&lt;=100,2,3),FALSE))=0,"",IF(C30=301,"Sales Tax",VLOOKUP(D30,IF(C30&lt;=100,'Print Here'!$W:$X,'Enter Additional Product Here'!$G:$M),IF(C30&lt;=100,2,3),FALSE))),"")</f>
        <v/>
      </c>
      <c r="F30" s="157"/>
      <c r="G30" s="157"/>
      <c r="H30" s="157"/>
      <c r="I30" s="157"/>
      <c r="J30" s="157"/>
      <c r="K30" s="133" t="str">
        <f>IFERROR(IF(C30="","",IF(C30=301,"1",VLOOKUP(C30,IF(C30&lt;=100,'Enter Cabinet Order Here'!$E:$G,'Enter Additional Product Here'!$E:$G),IF(C30&lt;=100,3,2),FALSE))),"")</f>
        <v/>
      </c>
      <c r="L30" s="134" t="str">
        <f>IFERROR(IF(C30=301,"",VLOOKUP(D30,IF(C30&lt;=100,'Enter Cabinet Order Here'!$X:$Y,'Enter Additional Product Here'!$G:$H),IF(C30&lt;=100,2,2),FALSE)),"")</f>
        <v/>
      </c>
      <c r="M30" s="134" t="str">
        <f>IFERROR(IF(C30="","",IF(C30=301,'Print Variations'!$D$5,VLOOKUP(C30,IF(C30&lt;=100,'Enter Cabinet Order Here'!$E:$K,'Enter Additional Product Here'!$E:$H),IF(C30&lt;=100,7,4),FALSE))),"")</f>
        <v/>
      </c>
      <c r="N30" s="134" t="str">
        <f t="shared" si="0"/>
        <v/>
      </c>
      <c r="O30" s="50" t="str">
        <f>IF(O29&lt;'Print Variations'!$F$5,O29+1,IF(O29='Print Variations'!$F$5,IF('Print Variations'!$F$7=0,IF('Print Variations'!$D$5="$","",IF(IFERROR(MATCH(301,O$13:O29,0),0)&gt;0,"",301)),101),IF(O29&gt;='Print Variations'!$F$7,IF(OR('Print Variations'!$D$5="$",'Print Variations'!$D$5=0),"",IF(IFERROR(MATCH(301,O$13:O29,0),0)&gt;0,"",301)),O29+1)))</f>
        <v/>
      </c>
      <c r="P30" s="32" t="str">
        <f>IFERROR(IF(O30="","",IF(O30=301,"Sales Tax",VLOOKUP(O30,IF(O30&lt;=100,'Enter Cabinet Order Here'!$E:$G,'Enter Additional Product Here'!$E:$G),IF(O30&lt;=100,2,3),FALSE))),"")</f>
        <v/>
      </c>
      <c r="Q30" s="157" t="str">
        <f>IFERROR(IF(IF(O30=301,"Sales Tax",VLOOKUP(P30,IF(O30&lt;=100,'Print Here'!$W:$X,'Enter Additional Product Here'!$G:$M),IF(O30&lt;=100,2,3),FALSE))=0,"",IF(O30=301,"Sales Tax",VLOOKUP(P30,IF(O30&lt;=100,'Print Here'!$W:$X,'Enter Additional Product Here'!$G:$M),IF(O30&lt;=100,2,3),FALSE))),"")</f>
        <v/>
      </c>
      <c r="R30" s="157"/>
      <c r="S30" s="157"/>
      <c r="T30" s="157"/>
      <c r="U30" s="157"/>
      <c r="V30" s="157"/>
      <c r="W30" s="157"/>
      <c r="X30" s="133" t="str">
        <f>IFERROR(IF(O30="","",IF(O30=301,"1",VLOOKUP(O30,IF(O30&lt;=100,'Enter Cabinet Order Here'!$E:$G,'Enter Additional Product Here'!$E:$G),IF(O30&lt;=100,3,2),FALSE))),"")</f>
        <v/>
      </c>
      <c r="Y30" s="134" t="str">
        <f>IFERROR(IF(O30="","",IF(O30=301,'Print Variations'!$D$5,VLOOKUP(O30,IF(O30&lt;=100,'Enter Cabinet Order Here'!$E:$K,'Enter Additional Product Here'!$E:$H),IF(O30&lt;=100,7,4),FALSE))),"")</f>
        <v/>
      </c>
      <c r="Z30" s="134" t="str">
        <f t="shared" si="1"/>
        <v/>
      </c>
      <c r="AD30" s="72" t="s">
        <v>815</v>
      </c>
      <c r="AE30" s="72" t="s">
        <v>3588</v>
      </c>
    </row>
    <row r="31" spans="3:31">
      <c r="C31" s="50" t="str">
        <f>IF(C30&lt;'Print Variations'!$F$5,C30+1,IF(C30='Print Variations'!$F$5,IF('Print Variations'!$F$7=0,IF('Print Variations'!$D$5="$","",IF(IFERROR(MATCH(301,C$13:C30,0),0)&gt;0,"",301)),101),IF(C30&gt;='Print Variations'!$F$7,IF(OR('Print Variations'!$D$5="$",'Print Variations'!$D$5=0),"",IF(IFERROR(MATCH(301,C$13:C30,0),0)&gt;0,"",301)),C30+1)))</f>
        <v/>
      </c>
      <c r="D31" s="32" t="str">
        <f>IFERROR(IF(C31="","",IF(C31=301,"Sales Tax",VLOOKUP(C31,IF(C31&lt;=100,'Enter Cabinet Order Here'!$E:$G,'Enter Additional Product Here'!$E:$G),IF(C31&lt;=100,2,3),FALSE))),"")</f>
        <v/>
      </c>
      <c r="E31" s="157" t="str">
        <f>IFERROR(IF(IF(C31=301,"Sales Tax",VLOOKUP(D31,IF(C31&lt;=100,'Print Here'!$W:$X,'Enter Additional Product Here'!$G:$M),IF(C31&lt;=100,2,3),FALSE))=0,"",IF(C31=301,"Sales Tax",VLOOKUP(D31,IF(C31&lt;=100,'Print Here'!$W:$X,'Enter Additional Product Here'!$G:$M),IF(C31&lt;=100,2,3),FALSE))),"")</f>
        <v/>
      </c>
      <c r="F31" s="157"/>
      <c r="G31" s="157"/>
      <c r="H31" s="157"/>
      <c r="I31" s="157"/>
      <c r="J31" s="157"/>
      <c r="K31" s="133" t="str">
        <f>IFERROR(IF(C31="","",IF(C31=301,"1",VLOOKUP(C31,IF(C31&lt;=100,'Enter Cabinet Order Here'!$E:$G,'Enter Additional Product Here'!$E:$G),IF(C31&lt;=100,3,2),FALSE))),"")</f>
        <v/>
      </c>
      <c r="L31" s="134" t="str">
        <f>IFERROR(IF(C31=301,"",VLOOKUP(D31,IF(C31&lt;=100,'Enter Cabinet Order Here'!$X:$Y,'Enter Additional Product Here'!$G:$H),IF(C31&lt;=100,2,2),FALSE)),"")</f>
        <v/>
      </c>
      <c r="M31" s="134" t="str">
        <f>IFERROR(IF(C31="","",IF(C31=301,'Print Variations'!$D$5,VLOOKUP(C31,IF(C31&lt;=100,'Enter Cabinet Order Here'!$E:$K,'Enter Additional Product Here'!$E:$H),IF(C31&lt;=100,7,4),FALSE))),"")</f>
        <v/>
      </c>
      <c r="N31" s="134" t="str">
        <f t="shared" si="0"/>
        <v/>
      </c>
      <c r="O31" s="50" t="str">
        <f>IF(O30&lt;'Print Variations'!$F$5,O30+1,IF(O30='Print Variations'!$F$5,IF('Print Variations'!$F$7=0,IF('Print Variations'!$D$5="$","",IF(IFERROR(MATCH(301,O$13:O30,0),0)&gt;0,"",301)),101),IF(O30&gt;='Print Variations'!$F$7,IF(OR('Print Variations'!$D$5="$",'Print Variations'!$D$5=0),"",IF(IFERROR(MATCH(301,O$13:O30,0),0)&gt;0,"",301)),O30+1)))</f>
        <v/>
      </c>
      <c r="P31" s="32" t="str">
        <f>IFERROR(IF(O31="","",IF(O31=301,"Sales Tax",VLOOKUP(O31,IF(O31&lt;=100,'Enter Cabinet Order Here'!$E:$G,'Enter Additional Product Here'!$E:$G),IF(O31&lt;=100,2,3),FALSE))),"")</f>
        <v/>
      </c>
      <c r="Q31" s="157" t="str">
        <f>IFERROR(IF(IF(O31=301,"Sales Tax",VLOOKUP(P31,IF(O31&lt;=100,'Print Here'!$W:$X,'Enter Additional Product Here'!$G:$M),IF(O31&lt;=100,2,3),FALSE))=0,"",IF(O31=301,"Sales Tax",VLOOKUP(P31,IF(O31&lt;=100,'Print Here'!$W:$X,'Enter Additional Product Here'!$G:$M),IF(O31&lt;=100,2,3),FALSE))),"")</f>
        <v/>
      </c>
      <c r="R31" s="157"/>
      <c r="S31" s="157"/>
      <c r="T31" s="157"/>
      <c r="U31" s="157"/>
      <c r="V31" s="157"/>
      <c r="W31" s="157"/>
      <c r="X31" s="133" t="str">
        <f>IFERROR(IF(O31="","",IF(O31=301,"1",VLOOKUP(O31,IF(O31&lt;=100,'Enter Cabinet Order Here'!$E:$G,'Enter Additional Product Here'!$E:$G),IF(O31&lt;=100,3,2),FALSE))),"")</f>
        <v/>
      </c>
      <c r="Y31" s="134" t="str">
        <f>IFERROR(IF(O31="","",IF(O31=301,'Print Variations'!$D$5,VLOOKUP(O31,IF(O31&lt;=100,'Enter Cabinet Order Here'!$E:$K,'Enter Additional Product Here'!$E:$H),IF(O31&lt;=100,7,4),FALSE))),"")</f>
        <v/>
      </c>
      <c r="Z31" s="134" t="str">
        <f t="shared" si="1"/>
        <v/>
      </c>
      <c r="AD31" s="72" t="s">
        <v>4605</v>
      </c>
      <c r="AE31" s="72" t="s">
        <v>4941</v>
      </c>
    </row>
    <row r="32" spans="3:31">
      <c r="C32" s="50" t="str">
        <f>IF(C31&lt;'Print Variations'!$F$5,C31+1,IF(C31='Print Variations'!$F$5,IF('Print Variations'!$F$7=0,IF('Print Variations'!$D$5="$","",IF(IFERROR(MATCH(301,C$13:C31,0),0)&gt;0,"",301)),101),IF(C31&gt;='Print Variations'!$F$7,IF(OR('Print Variations'!$D$5="$",'Print Variations'!$D$5=0),"",IF(IFERROR(MATCH(301,C$13:C31,0),0)&gt;0,"",301)),C31+1)))</f>
        <v/>
      </c>
      <c r="D32" s="32" t="str">
        <f>IFERROR(IF(C32="","",IF(C32=301,"Sales Tax",VLOOKUP(C32,IF(C32&lt;=100,'Enter Cabinet Order Here'!$E:$G,'Enter Additional Product Here'!$E:$G),IF(C32&lt;=100,2,3),FALSE))),"")</f>
        <v/>
      </c>
      <c r="E32" s="157" t="str">
        <f>IFERROR(IF(IF(C32=301,"Sales Tax",VLOOKUP(D32,IF(C32&lt;=100,'Print Here'!$W:$X,'Enter Additional Product Here'!$G:$M),IF(C32&lt;=100,2,3),FALSE))=0,"",IF(C32=301,"Sales Tax",VLOOKUP(D32,IF(C32&lt;=100,'Print Here'!$W:$X,'Enter Additional Product Here'!$G:$M),IF(C32&lt;=100,2,3),FALSE))),"")</f>
        <v/>
      </c>
      <c r="F32" s="157"/>
      <c r="G32" s="157"/>
      <c r="H32" s="157"/>
      <c r="I32" s="157"/>
      <c r="J32" s="157"/>
      <c r="K32" s="133" t="str">
        <f>IFERROR(IF(C32="","",IF(C32=301,"1",VLOOKUP(C32,IF(C32&lt;=100,'Enter Cabinet Order Here'!$E:$G,'Enter Additional Product Here'!$E:$G),IF(C32&lt;=100,3,2),FALSE))),"")</f>
        <v/>
      </c>
      <c r="L32" s="134" t="str">
        <f>IFERROR(IF(C32=301,"",VLOOKUP(D32,IF(C32&lt;=100,'Enter Cabinet Order Here'!$X:$Y,'Enter Additional Product Here'!$G:$H),IF(C32&lt;=100,2,2),FALSE)),"")</f>
        <v/>
      </c>
      <c r="M32" s="134" t="str">
        <f>IFERROR(IF(C32="","",IF(C32=301,'Print Variations'!$D$5,VLOOKUP(C32,IF(C32&lt;=100,'Enter Cabinet Order Here'!$E:$K,'Enter Additional Product Here'!$E:$H),IF(C32&lt;=100,7,4),FALSE))),"")</f>
        <v/>
      </c>
      <c r="N32" s="134" t="str">
        <f t="shared" si="0"/>
        <v/>
      </c>
      <c r="O32" s="50" t="str">
        <f>IF(O31&lt;'Print Variations'!$F$5,O31+1,IF(O31='Print Variations'!$F$5,IF('Print Variations'!$F$7=0,IF('Print Variations'!$D$5="$","",IF(IFERROR(MATCH(301,O$13:O31,0),0)&gt;0,"",301)),101),IF(O31&gt;='Print Variations'!$F$7,IF(OR('Print Variations'!$D$5="$",'Print Variations'!$D$5=0),"",IF(IFERROR(MATCH(301,O$13:O31,0),0)&gt;0,"",301)),O31+1)))</f>
        <v/>
      </c>
      <c r="P32" s="32" t="str">
        <f>IFERROR(IF(O32="","",IF(O32=301,"Sales Tax",VLOOKUP(O32,IF(O32&lt;=100,'Enter Cabinet Order Here'!$E:$G,'Enter Additional Product Here'!$E:$G),IF(O32&lt;=100,2,3),FALSE))),"")</f>
        <v/>
      </c>
      <c r="Q32" s="157" t="str">
        <f>IFERROR(IF(IF(O32=301,"Sales Tax",VLOOKUP(P32,IF(O32&lt;=100,'Print Here'!$W:$X,'Enter Additional Product Here'!$G:$M),IF(O32&lt;=100,2,3),FALSE))=0,"",IF(O32=301,"Sales Tax",VLOOKUP(P32,IF(O32&lt;=100,'Print Here'!$W:$X,'Enter Additional Product Here'!$G:$M),IF(O32&lt;=100,2,3),FALSE))),"")</f>
        <v/>
      </c>
      <c r="R32" s="157"/>
      <c r="S32" s="157"/>
      <c r="T32" s="157"/>
      <c r="U32" s="157"/>
      <c r="V32" s="157"/>
      <c r="W32" s="157"/>
      <c r="X32" s="133" t="str">
        <f>IFERROR(IF(O32="","",IF(O32=301,"1",VLOOKUP(O32,IF(O32&lt;=100,'Enter Cabinet Order Here'!$E:$G,'Enter Additional Product Here'!$E:$G),IF(O32&lt;=100,3,2),FALSE))),"")</f>
        <v/>
      </c>
      <c r="Y32" s="134" t="str">
        <f>IFERROR(IF(O32="","",IF(O32=301,'Print Variations'!$D$5,VLOOKUP(O32,IF(O32&lt;=100,'Enter Cabinet Order Here'!$E:$K,'Enter Additional Product Here'!$E:$H),IF(O32&lt;=100,7,4),FALSE))),"")</f>
        <v/>
      </c>
      <c r="Z32" s="134" t="str">
        <f t="shared" si="1"/>
        <v/>
      </c>
      <c r="AD32" s="72" t="s">
        <v>816</v>
      </c>
      <c r="AE32" s="72" t="s">
        <v>4137</v>
      </c>
    </row>
    <row r="33" spans="3:31">
      <c r="C33" s="50" t="str">
        <f>IF(C32&lt;'Print Variations'!$F$5,C32+1,IF(C32='Print Variations'!$F$5,IF('Print Variations'!$F$7=0,IF('Print Variations'!$D$5="$","",IF(IFERROR(MATCH(301,C$13:C32,0),0)&gt;0,"",301)),101),IF(C32&gt;='Print Variations'!$F$7,IF(OR('Print Variations'!$D$5="$",'Print Variations'!$D$5=0),"",IF(IFERROR(MATCH(301,C$13:C32,0),0)&gt;0,"",301)),C32+1)))</f>
        <v/>
      </c>
      <c r="D33" s="32" t="str">
        <f>IFERROR(IF(C33="","",IF(C33=301,"Sales Tax",VLOOKUP(C33,IF(C33&lt;=100,'Enter Cabinet Order Here'!$E:$G,'Enter Additional Product Here'!$E:$G),IF(C33&lt;=100,2,3),FALSE))),"")</f>
        <v/>
      </c>
      <c r="E33" s="157" t="str">
        <f>IFERROR(IF(IF(C33=301,"Sales Tax",VLOOKUP(D33,IF(C33&lt;=100,'Print Here'!$W:$X,'Enter Additional Product Here'!$G:$M),IF(C33&lt;=100,2,3),FALSE))=0,"",IF(C33=301,"Sales Tax",VLOOKUP(D33,IF(C33&lt;=100,'Print Here'!$W:$X,'Enter Additional Product Here'!$G:$M),IF(C33&lt;=100,2,3),FALSE))),"")</f>
        <v/>
      </c>
      <c r="F33" s="157"/>
      <c r="G33" s="157"/>
      <c r="H33" s="157"/>
      <c r="I33" s="157"/>
      <c r="J33" s="157"/>
      <c r="K33" s="133" t="str">
        <f>IFERROR(IF(C33="","",IF(C33=301,"1",VLOOKUP(C33,IF(C33&lt;=100,'Enter Cabinet Order Here'!$E:$G,'Enter Additional Product Here'!$E:$G),IF(C33&lt;=100,3,2),FALSE))),"")</f>
        <v/>
      </c>
      <c r="L33" s="134" t="str">
        <f>IFERROR(IF(C33=301,"",VLOOKUP(D33,IF(C33&lt;=100,'Enter Cabinet Order Here'!$X:$Y,'Enter Additional Product Here'!$G:$H),IF(C33&lt;=100,2,2),FALSE)),"")</f>
        <v/>
      </c>
      <c r="M33" s="134" t="str">
        <f>IFERROR(IF(C33="","",IF(C33=301,'Print Variations'!$D$5,VLOOKUP(C33,IF(C33&lt;=100,'Enter Cabinet Order Here'!$E:$K,'Enter Additional Product Here'!$E:$H),IF(C33&lt;=100,7,4),FALSE))),"")</f>
        <v/>
      </c>
      <c r="N33" s="134" t="str">
        <f t="shared" si="0"/>
        <v/>
      </c>
      <c r="O33" s="50" t="str">
        <f>IF(O32&lt;'Print Variations'!$F$5,O32+1,IF(O32='Print Variations'!$F$5,IF('Print Variations'!$F$7=0,IF('Print Variations'!$D$5="$","",IF(IFERROR(MATCH(301,O$13:O32,0),0)&gt;0,"",301)),101),IF(O32&gt;='Print Variations'!$F$7,IF(OR('Print Variations'!$D$5="$",'Print Variations'!$D$5=0),"",IF(IFERROR(MATCH(301,O$13:O32,0),0)&gt;0,"",301)),O32+1)))</f>
        <v/>
      </c>
      <c r="P33" s="32" t="str">
        <f>IFERROR(IF(O33="","",IF(O33=301,"Sales Tax",VLOOKUP(O33,IF(O33&lt;=100,'Enter Cabinet Order Here'!$E:$G,'Enter Additional Product Here'!$E:$G),IF(O33&lt;=100,2,3),FALSE))),"")</f>
        <v/>
      </c>
      <c r="Q33" s="157" t="str">
        <f>IFERROR(IF(IF(O33=301,"Sales Tax",VLOOKUP(P33,IF(O33&lt;=100,'Print Here'!$W:$X,'Enter Additional Product Here'!$G:$M),IF(O33&lt;=100,2,3),FALSE))=0,"",IF(O33=301,"Sales Tax",VLOOKUP(P33,IF(O33&lt;=100,'Print Here'!$W:$X,'Enter Additional Product Here'!$G:$M),IF(O33&lt;=100,2,3),FALSE))),"")</f>
        <v/>
      </c>
      <c r="R33" s="157"/>
      <c r="S33" s="157"/>
      <c r="T33" s="157"/>
      <c r="U33" s="157"/>
      <c r="V33" s="157"/>
      <c r="W33" s="157"/>
      <c r="X33" s="133" t="str">
        <f>IFERROR(IF(O33="","",IF(O33=301,"1",VLOOKUP(O33,IF(O33&lt;=100,'Enter Cabinet Order Here'!$E:$G,'Enter Additional Product Here'!$E:$G),IF(O33&lt;=100,3,2),FALSE))),"")</f>
        <v/>
      </c>
      <c r="Y33" s="134" t="str">
        <f>IFERROR(IF(O33="","",IF(O33=301,'Print Variations'!$D$5,VLOOKUP(O33,IF(O33&lt;=100,'Enter Cabinet Order Here'!$E:$K,'Enter Additional Product Here'!$E:$H),IF(O33&lt;=100,7,4),FALSE))),"")</f>
        <v/>
      </c>
      <c r="Z33" s="134" t="str">
        <f t="shared" si="1"/>
        <v/>
      </c>
      <c r="AD33" s="72" t="s">
        <v>374</v>
      </c>
      <c r="AE33" s="72" t="s">
        <v>3051</v>
      </c>
    </row>
    <row r="34" spans="3:31">
      <c r="C34" s="50" t="str">
        <f>IF(C33&lt;'Print Variations'!$F$5,C33+1,IF(C33='Print Variations'!$F$5,IF('Print Variations'!$F$7=0,IF('Print Variations'!$D$5="$","",IF(IFERROR(MATCH(301,C$13:C33,0),0)&gt;0,"",301)),101),IF(C33&gt;='Print Variations'!$F$7,IF(OR('Print Variations'!$D$5="$",'Print Variations'!$D$5=0),"",IF(IFERROR(MATCH(301,C$13:C33,0),0)&gt;0,"",301)),C33+1)))</f>
        <v/>
      </c>
      <c r="D34" s="32" t="str">
        <f>IFERROR(IF(C34="","",IF(C34=301,"Sales Tax",VLOOKUP(C34,IF(C34&lt;=100,'Enter Cabinet Order Here'!$E:$G,'Enter Additional Product Here'!$E:$G),IF(C34&lt;=100,2,3),FALSE))),"")</f>
        <v/>
      </c>
      <c r="E34" s="157" t="str">
        <f>IFERROR(IF(IF(C34=301,"Sales Tax",VLOOKUP(D34,IF(C34&lt;=100,'Print Here'!$W:$X,'Enter Additional Product Here'!$G:$M),IF(C34&lt;=100,2,3),FALSE))=0,"",IF(C34=301,"Sales Tax",VLOOKUP(D34,IF(C34&lt;=100,'Print Here'!$W:$X,'Enter Additional Product Here'!$G:$M),IF(C34&lt;=100,2,3),FALSE))),"")</f>
        <v/>
      </c>
      <c r="F34" s="157"/>
      <c r="G34" s="157"/>
      <c r="H34" s="157"/>
      <c r="I34" s="157"/>
      <c r="J34" s="157"/>
      <c r="K34" s="133" t="str">
        <f>IFERROR(IF(C34="","",IF(C34=301,"1",VLOOKUP(C34,IF(C34&lt;=100,'Enter Cabinet Order Here'!$E:$G,'Enter Additional Product Here'!$E:$G),IF(C34&lt;=100,3,2),FALSE))),"")</f>
        <v/>
      </c>
      <c r="L34" s="134" t="str">
        <f>IFERROR(IF(C34=301,"",VLOOKUP(D34,IF(C34&lt;=100,'Enter Cabinet Order Here'!$X:$Y,'Enter Additional Product Here'!$G:$H),IF(C34&lt;=100,2,2),FALSE)),"")</f>
        <v/>
      </c>
      <c r="M34" s="134" t="str">
        <f>IFERROR(IF(C34="","",IF(C34=301,'Print Variations'!$D$5,VLOOKUP(C34,IF(C34&lt;=100,'Enter Cabinet Order Here'!$E:$K,'Enter Additional Product Here'!$E:$H),IF(C34&lt;=100,7,4),FALSE))),"")</f>
        <v/>
      </c>
      <c r="N34" s="134" t="str">
        <f t="shared" si="0"/>
        <v/>
      </c>
      <c r="O34" s="50" t="str">
        <f>IF(O33&lt;'Print Variations'!$F$5,O33+1,IF(O33='Print Variations'!$F$5,IF('Print Variations'!$F$7=0,IF('Print Variations'!$D$5="$","",IF(IFERROR(MATCH(301,O$13:O33,0),0)&gt;0,"",301)),101),IF(O33&gt;='Print Variations'!$F$7,IF(OR('Print Variations'!$D$5="$",'Print Variations'!$D$5=0),"",IF(IFERROR(MATCH(301,O$13:O33,0),0)&gt;0,"",301)),O33+1)))</f>
        <v/>
      </c>
      <c r="P34" s="32" t="str">
        <f>IFERROR(IF(O34="","",IF(O34=301,"Sales Tax",VLOOKUP(O34,IF(O34&lt;=100,'Enter Cabinet Order Here'!$E:$G,'Enter Additional Product Here'!$E:$G),IF(O34&lt;=100,2,3),FALSE))),"")</f>
        <v/>
      </c>
      <c r="Q34" s="157" t="str">
        <f>IFERROR(IF(IF(O34=301,"Sales Tax",VLOOKUP(P34,IF(O34&lt;=100,'Print Here'!$W:$X,'Enter Additional Product Here'!$G:$M),IF(O34&lt;=100,2,3),FALSE))=0,"",IF(O34=301,"Sales Tax",VLOOKUP(P34,IF(O34&lt;=100,'Print Here'!$W:$X,'Enter Additional Product Here'!$G:$M),IF(O34&lt;=100,2,3),FALSE))),"")</f>
        <v/>
      </c>
      <c r="R34" s="157"/>
      <c r="S34" s="157"/>
      <c r="T34" s="157"/>
      <c r="U34" s="157"/>
      <c r="V34" s="157"/>
      <c r="W34" s="157"/>
      <c r="X34" s="133" t="str">
        <f>IFERROR(IF(O34="","",IF(O34=301,"1",VLOOKUP(O34,IF(O34&lt;=100,'Enter Cabinet Order Here'!$E:$G,'Enter Additional Product Here'!$E:$G),IF(O34&lt;=100,3,2),FALSE))),"")</f>
        <v/>
      </c>
      <c r="Y34" s="134" t="str">
        <f>IFERROR(IF(O34="","",IF(O34=301,'Print Variations'!$D$5,VLOOKUP(O34,IF(O34&lt;=100,'Enter Cabinet Order Here'!$E:$K,'Enter Additional Product Here'!$E:$H),IF(O34&lt;=100,7,4),FALSE))),"")</f>
        <v/>
      </c>
      <c r="Z34" s="134" t="str">
        <f t="shared" si="1"/>
        <v/>
      </c>
      <c r="AD34" s="72" t="s">
        <v>375</v>
      </c>
      <c r="AE34" s="72" t="s">
        <v>2509</v>
      </c>
    </row>
    <row r="35" spans="3:31">
      <c r="C35" s="50" t="str">
        <f>IF(C34&lt;'Print Variations'!$F$5,C34+1,IF(C34='Print Variations'!$F$5,IF('Print Variations'!$F$7=0,IF('Print Variations'!$D$5="$","",IF(IFERROR(MATCH(301,C$13:C34,0),0)&gt;0,"",301)),101),IF(C34&gt;='Print Variations'!$F$7,IF(OR('Print Variations'!$D$5="$",'Print Variations'!$D$5=0),"",IF(IFERROR(MATCH(301,C$13:C34,0),0)&gt;0,"",301)),C34+1)))</f>
        <v/>
      </c>
      <c r="D35" s="32" t="str">
        <f>IFERROR(IF(C35="","",IF(C35=301,"Sales Tax",VLOOKUP(C35,IF(C35&lt;=100,'Enter Cabinet Order Here'!$E:$G,'Enter Additional Product Here'!$E:$G),IF(C35&lt;=100,2,3),FALSE))),"")</f>
        <v/>
      </c>
      <c r="E35" s="157" t="str">
        <f>IFERROR(IF(IF(C35=301,"Sales Tax",VLOOKUP(D35,IF(C35&lt;=100,'Print Here'!$W:$X,'Enter Additional Product Here'!$G:$M),IF(C35&lt;=100,2,3),FALSE))=0,"",IF(C35=301,"Sales Tax",VLOOKUP(D35,IF(C35&lt;=100,'Print Here'!$W:$X,'Enter Additional Product Here'!$G:$M),IF(C35&lt;=100,2,3),FALSE))),"")</f>
        <v/>
      </c>
      <c r="F35" s="157"/>
      <c r="G35" s="157"/>
      <c r="H35" s="157"/>
      <c r="I35" s="157"/>
      <c r="J35" s="157"/>
      <c r="K35" s="133" t="str">
        <f>IFERROR(IF(C35="","",IF(C35=301,"1",VLOOKUP(C35,IF(C35&lt;=100,'Enter Cabinet Order Here'!$E:$G,'Enter Additional Product Here'!$E:$G),IF(C35&lt;=100,3,2),FALSE))),"")</f>
        <v/>
      </c>
      <c r="L35" s="134" t="str">
        <f>IFERROR(IF(C35=301,"",VLOOKUP(D35,IF(C35&lt;=100,'Enter Cabinet Order Here'!$X:$Y,'Enter Additional Product Here'!$G:$H),IF(C35&lt;=100,2,2),FALSE)),"")</f>
        <v/>
      </c>
      <c r="M35" s="134" t="str">
        <f>IFERROR(IF(C35="","",IF(C35=301,'Print Variations'!$D$5,VLOOKUP(C35,IF(C35&lt;=100,'Enter Cabinet Order Here'!$E:$K,'Enter Additional Product Here'!$E:$H),IF(C35&lt;=100,7,4),FALSE))),"")</f>
        <v/>
      </c>
      <c r="N35" s="134" t="str">
        <f t="shared" si="0"/>
        <v/>
      </c>
      <c r="O35" s="50" t="str">
        <f>IF(O34&lt;'Print Variations'!$F$5,O34+1,IF(O34='Print Variations'!$F$5,IF('Print Variations'!$F$7=0,IF('Print Variations'!$D$5="$","",IF(IFERROR(MATCH(301,O$13:O34,0),0)&gt;0,"",301)),101),IF(O34&gt;='Print Variations'!$F$7,IF(OR('Print Variations'!$D$5="$",'Print Variations'!$D$5=0),"",IF(IFERROR(MATCH(301,O$13:O34,0),0)&gt;0,"",301)),O34+1)))</f>
        <v/>
      </c>
      <c r="P35" s="32" t="str">
        <f>IFERROR(IF(O35="","",IF(O35=301,"Sales Tax",VLOOKUP(O35,IF(O35&lt;=100,'Enter Cabinet Order Here'!$E:$G,'Enter Additional Product Here'!$E:$G),IF(O35&lt;=100,2,3),FALSE))),"")</f>
        <v/>
      </c>
      <c r="Q35" s="157" t="str">
        <f>IFERROR(IF(IF(O35=301,"Sales Tax",VLOOKUP(P35,IF(O35&lt;=100,'Print Here'!$W:$X,'Enter Additional Product Here'!$G:$M),IF(O35&lt;=100,2,3),FALSE))=0,"",IF(O35=301,"Sales Tax",VLOOKUP(P35,IF(O35&lt;=100,'Print Here'!$W:$X,'Enter Additional Product Here'!$G:$M),IF(O35&lt;=100,2,3),FALSE))),"")</f>
        <v/>
      </c>
      <c r="R35" s="157"/>
      <c r="S35" s="157"/>
      <c r="T35" s="157"/>
      <c r="U35" s="157"/>
      <c r="V35" s="157"/>
      <c r="W35" s="157"/>
      <c r="X35" s="133" t="str">
        <f>IFERROR(IF(O35="","",IF(O35=301,"1",VLOOKUP(O35,IF(O35&lt;=100,'Enter Cabinet Order Here'!$E:$G,'Enter Additional Product Here'!$E:$G),IF(O35&lt;=100,3,2),FALSE))),"")</f>
        <v/>
      </c>
      <c r="Y35" s="134" t="str">
        <f>IFERROR(IF(O35="","",IF(O35=301,'Print Variations'!$D$5,VLOOKUP(O35,IF(O35&lt;=100,'Enter Cabinet Order Here'!$E:$K,'Enter Additional Product Here'!$E:$H),IF(O35&lt;=100,7,4),FALSE))),"")</f>
        <v/>
      </c>
      <c r="Z35" s="134" t="str">
        <f t="shared" si="1"/>
        <v/>
      </c>
      <c r="AD35" s="72" t="s">
        <v>376</v>
      </c>
      <c r="AE35" s="72" t="s">
        <v>3994</v>
      </c>
    </row>
    <row r="36" spans="3:31">
      <c r="C36" s="50" t="str">
        <f>IF(C35&lt;'Print Variations'!$F$5,C35+1,IF(C35='Print Variations'!$F$5,IF('Print Variations'!$F$7=0,IF('Print Variations'!$D$5="$","",IF(IFERROR(MATCH(301,C$13:C35,0),0)&gt;0,"",301)),101),IF(C35&gt;='Print Variations'!$F$7,IF(OR('Print Variations'!$D$5="$",'Print Variations'!$D$5=0),"",IF(IFERROR(MATCH(301,C$13:C35,0),0)&gt;0,"",301)),C35+1)))</f>
        <v/>
      </c>
      <c r="D36" s="32" t="str">
        <f>IFERROR(IF(C36="","",IF(C36=301,"Sales Tax",VLOOKUP(C36,IF(C36&lt;=100,'Enter Cabinet Order Here'!$E:$G,'Enter Additional Product Here'!$E:$G),IF(C36&lt;=100,2,3),FALSE))),"")</f>
        <v/>
      </c>
      <c r="E36" s="157" t="str">
        <f>IFERROR(IF(IF(C36=301,"Sales Tax",VLOOKUP(D36,IF(C36&lt;=100,'Print Here'!$W:$X,'Enter Additional Product Here'!$G:$M),IF(C36&lt;=100,2,3),FALSE))=0,"",IF(C36=301,"Sales Tax",VLOOKUP(D36,IF(C36&lt;=100,'Print Here'!$W:$X,'Enter Additional Product Here'!$G:$M),IF(C36&lt;=100,2,3),FALSE))),"")</f>
        <v/>
      </c>
      <c r="F36" s="157"/>
      <c r="G36" s="157"/>
      <c r="H36" s="157"/>
      <c r="I36" s="157"/>
      <c r="J36" s="157"/>
      <c r="K36" s="133" t="str">
        <f>IFERROR(IF(C36="","",IF(C36=301,"1",VLOOKUP(C36,IF(C36&lt;=100,'Enter Cabinet Order Here'!$E:$G,'Enter Additional Product Here'!$E:$G),IF(C36&lt;=100,3,2),FALSE))),"")</f>
        <v/>
      </c>
      <c r="L36" s="134" t="str">
        <f>IFERROR(IF(C36=301,"",VLOOKUP(D36,IF(C36&lt;=100,'Enter Cabinet Order Here'!$X:$Y,'Enter Additional Product Here'!$G:$H),IF(C36&lt;=100,2,2),FALSE)),"")</f>
        <v/>
      </c>
      <c r="M36" s="134" t="str">
        <f>IFERROR(IF(C36="","",IF(C36=301,'Print Variations'!$D$5,VLOOKUP(C36,IF(C36&lt;=100,'Enter Cabinet Order Here'!$E:$K,'Enter Additional Product Here'!$E:$H),IF(C36&lt;=100,7,4),FALSE))),"")</f>
        <v/>
      </c>
      <c r="N36" s="134" t="str">
        <f t="shared" si="0"/>
        <v/>
      </c>
      <c r="O36" s="50" t="str">
        <f>IF(O35&lt;'Print Variations'!$F$5,O35+1,IF(O35='Print Variations'!$F$5,IF('Print Variations'!$F$7=0,IF('Print Variations'!$D$5="$","",IF(IFERROR(MATCH(301,O$13:O35,0),0)&gt;0,"",301)),101),IF(O35&gt;='Print Variations'!$F$7,IF(OR('Print Variations'!$D$5="$",'Print Variations'!$D$5=0),"",IF(IFERROR(MATCH(301,O$13:O35,0),0)&gt;0,"",301)),O35+1)))</f>
        <v/>
      </c>
      <c r="P36" s="32" t="str">
        <f>IFERROR(IF(O36="","",IF(O36=301,"Sales Tax",VLOOKUP(O36,IF(O36&lt;=100,'Enter Cabinet Order Here'!$E:$G,'Enter Additional Product Here'!$E:$G),IF(O36&lt;=100,2,3),FALSE))),"")</f>
        <v/>
      </c>
      <c r="Q36" s="157" t="str">
        <f>IFERROR(IF(IF(O36=301,"Sales Tax",VLOOKUP(P36,IF(O36&lt;=100,'Print Here'!$W:$X,'Enter Additional Product Here'!$G:$M),IF(O36&lt;=100,2,3),FALSE))=0,"",IF(O36=301,"Sales Tax",VLOOKUP(P36,IF(O36&lt;=100,'Print Here'!$W:$X,'Enter Additional Product Here'!$G:$M),IF(O36&lt;=100,2,3),FALSE))),"")</f>
        <v/>
      </c>
      <c r="R36" s="157"/>
      <c r="S36" s="157"/>
      <c r="T36" s="157"/>
      <c r="U36" s="157"/>
      <c r="V36" s="157"/>
      <c r="W36" s="157"/>
      <c r="X36" s="133" t="str">
        <f>IFERROR(IF(O36="","",IF(O36=301,"1",VLOOKUP(O36,IF(O36&lt;=100,'Enter Cabinet Order Here'!$E:$G,'Enter Additional Product Here'!$E:$G),IF(O36&lt;=100,3,2),FALSE))),"")</f>
        <v/>
      </c>
      <c r="Y36" s="134" t="str">
        <f>IFERROR(IF(O36="","",IF(O36=301,'Print Variations'!$D$5,VLOOKUP(O36,IF(O36&lt;=100,'Enter Cabinet Order Here'!$E:$K,'Enter Additional Product Here'!$E:$H),IF(O36&lt;=100,7,4),FALSE))),"")</f>
        <v/>
      </c>
      <c r="Z36" s="134" t="str">
        <f t="shared" si="1"/>
        <v/>
      </c>
      <c r="AD36" s="72" t="s">
        <v>817</v>
      </c>
      <c r="AE36" s="72" t="s">
        <v>3194</v>
      </c>
    </row>
    <row r="37" spans="3:31">
      <c r="C37" s="50" t="str">
        <f>IF(C36&lt;'Print Variations'!$F$5,C36+1,IF(C36='Print Variations'!$F$5,IF('Print Variations'!$F$7=0,IF('Print Variations'!$D$5="$","",IF(IFERROR(MATCH(301,C$13:C36,0),0)&gt;0,"",301)),101),IF(C36&gt;='Print Variations'!$F$7,IF(OR('Print Variations'!$D$5="$",'Print Variations'!$D$5=0),"",IF(IFERROR(MATCH(301,C$13:C36,0),0)&gt;0,"",301)),C36+1)))</f>
        <v/>
      </c>
      <c r="D37" s="32" t="str">
        <f>IFERROR(IF(C37="","",IF(C37=301,"Sales Tax",VLOOKUP(C37,IF(C37&lt;=100,'Enter Cabinet Order Here'!$E:$G,'Enter Additional Product Here'!$E:$G),IF(C37&lt;=100,2,3),FALSE))),"")</f>
        <v/>
      </c>
      <c r="E37" s="157" t="str">
        <f>IFERROR(IF(IF(C37=301,"Sales Tax",VLOOKUP(D37,IF(C37&lt;=100,'Print Here'!$W:$X,'Enter Additional Product Here'!$G:$M),IF(C37&lt;=100,2,3),FALSE))=0,"",IF(C37=301,"Sales Tax",VLOOKUP(D37,IF(C37&lt;=100,'Print Here'!$W:$X,'Enter Additional Product Here'!$G:$M),IF(C37&lt;=100,2,3),FALSE))),"")</f>
        <v/>
      </c>
      <c r="F37" s="157"/>
      <c r="G37" s="157"/>
      <c r="H37" s="157"/>
      <c r="I37" s="157"/>
      <c r="J37" s="157"/>
      <c r="K37" s="133" t="str">
        <f>IFERROR(IF(C37="","",IF(C37=301,"1",VLOOKUP(C37,IF(C37&lt;=100,'Enter Cabinet Order Here'!$E:$G,'Enter Additional Product Here'!$E:$G),IF(C37&lt;=100,3,2),FALSE))),"")</f>
        <v/>
      </c>
      <c r="L37" s="134" t="str">
        <f>IFERROR(IF(C37=301,"",VLOOKUP(D37,IF(C37&lt;=100,'Enter Cabinet Order Here'!$X:$Y,'Enter Additional Product Here'!$G:$H),IF(C37&lt;=100,2,2),FALSE)),"")</f>
        <v/>
      </c>
      <c r="M37" s="134" t="str">
        <f>IFERROR(IF(C37="","",IF(C37=301,'Print Variations'!$D$5,VLOOKUP(C37,IF(C37&lt;=100,'Enter Cabinet Order Here'!$E:$K,'Enter Additional Product Here'!$E:$H),IF(C37&lt;=100,7,4),FALSE))),"")</f>
        <v/>
      </c>
      <c r="N37" s="134" t="str">
        <f t="shared" si="0"/>
        <v/>
      </c>
      <c r="O37" s="50" t="str">
        <f>IF(O36&lt;'Print Variations'!$F$5,O36+1,IF(O36='Print Variations'!$F$5,IF('Print Variations'!$F$7=0,IF('Print Variations'!$D$5="$","",IF(IFERROR(MATCH(301,O$13:O36,0),0)&gt;0,"",301)),101),IF(O36&gt;='Print Variations'!$F$7,IF(OR('Print Variations'!$D$5="$",'Print Variations'!$D$5=0),"",IF(IFERROR(MATCH(301,O$13:O36,0),0)&gt;0,"",301)),O36+1)))</f>
        <v/>
      </c>
      <c r="P37" s="32" t="str">
        <f>IFERROR(IF(O37="","",IF(O37=301,"Sales Tax",VLOOKUP(O37,IF(O37&lt;=100,'Enter Cabinet Order Here'!$E:$G,'Enter Additional Product Here'!$E:$G),IF(O37&lt;=100,2,3),FALSE))),"")</f>
        <v/>
      </c>
      <c r="Q37" s="157" t="str">
        <f>IFERROR(IF(IF(O37=301,"Sales Tax",VLOOKUP(P37,IF(O37&lt;=100,'Print Here'!$W:$X,'Enter Additional Product Here'!$G:$M),IF(O37&lt;=100,2,3),FALSE))=0,"",IF(O37=301,"Sales Tax",VLOOKUP(P37,IF(O37&lt;=100,'Print Here'!$W:$X,'Enter Additional Product Here'!$G:$M),IF(O37&lt;=100,2,3),FALSE))),"")</f>
        <v/>
      </c>
      <c r="R37" s="157"/>
      <c r="S37" s="157"/>
      <c r="T37" s="157"/>
      <c r="U37" s="157"/>
      <c r="V37" s="157"/>
      <c r="W37" s="157"/>
      <c r="X37" s="133" t="str">
        <f>IFERROR(IF(O37="","",IF(O37=301,"1",VLOOKUP(O37,IF(O37&lt;=100,'Enter Cabinet Order Here'!$E:$G,'Enter Additional Product Here'!$E:$G),IF(O37&lt;=100,3,2),FALSE))),"")</f>
        <v/>
      </c>
      <c r="Y37" s="134" t="str">
        <f>IFERROR(IF(O37="","",IF(O37=301,'Print Variations'!$D$5,VLOOKUP(O37,IF(O37&lt;=100,'Enter Cabinet Order Here'!$E:$K,'Enter Additional Product Here'!$E:$H),IF(O37&lt;=100,7,4),FALSE))),"")</f>
        <v/>
      </c>
      <c r="Z37" s="134" t="str">
        <f t="shared" si="1"/>
        <v/>
      </c>
      <c r="AD37" s="72" t="s">
        <v>818</v>
      </c>
      <c r="AE37" s="72" t="s">
        <v>2653</v>
      </c>
    </row>
    <row r="38" spans="3:31">
      <c r="C38" s="50" t="str">
        <f>IF(C37&lt;'Print Variations'!$F$5,C37+1,IF(C37='Print Variations'!$F$5,IF('Print Variations'!$F$7=0,IF('Print Variations'!$D$5="$","",IF(IFERROR(MATCH(301,C$13:C37,0),0)&gt;0,"",301)),101),IF(C37&gt;='Print Variations'!$F$7,IF(OR('Print Variations'!$D$5="$",'Print Variations'!$D$5=0),"",IF(IFERROR(MATCH(301,C$13:C37,0),0)&gt;0,"",301)),C37+1)))</f>
        <v/>
      </c>
      <c r="D38" s="32" t="str">
        <f>IFERROR(IF(C38="","",IF(C38=301,"Sales Tax",VLOOKUP(C38,IF(C38&lt;=100,'Enter Cabinet Order Here'!$E:$G,'Enter Additional Product Here'!$E:$G),IF(C38&lt;=100,2,3),FALSE))),"")</f>
        <v/>
      </c>
      <c r="E38" s="157" t="str">
        <f>IFERROR(IF(IF(C38=301,"Sales Tax",VLOOKUP(D38,IF(C38&lt;=100,'Print Here'!$W:$X,'Enter Additional Product Here'!$G:$M),IF(C38&lt;=100,2,3),FALSE))=0,"",IF(C38=301,"Sales Tax",VLOOKUP(D38,IF(C38&lt;=100,'Print Here'!$W:$X,'Enter Additional Product Here'!$G:$M),IF(C38&lt;=100,2,3),FALSE))),"")</f>
        <v/>
      </c>
      <c r="F38" s="157"/>
      <c r="G38" s="157"/>
      <c r="H38" s="157"/>
      <c r="I38" s="157"/>
      <c r="J38" s="157"/>
      <c r="K38" s="133" t="str">
        <f>IFERROR(IF(C38="","",IF(C38=301,"1",VLOOKUP(C38,IF(C38&lt;=100,'Enter Cabinet Order Here'!$E:$G,'Enter Additional Product Here'!$E:$G),IF(C38&lt;=100,3,2),FALSE))),"")</f>
        <v/>
      </c>
      <c r="L38" s="134" t="str">
        <f>IFERROR(IF(C38=301,"",VLOOKUP(D38,IF(C38&lt;=100,'Enter Cabinet Order Here'!$X:$Y,'Enter Additional Product Here'!$G:$H),IF(C38&lt;=100,2,2),FALSE)),"")</f>
        <v/>
      </c>
      <c r="M38" s="134" t="str">
        <f>IFERROR(IF(C38="","",IF(C38=301,'Print Variations'!$D$5,VLOOKUP(C38,IF(C38&lt;=100,'Enter Cabinet Order Here'!$E:$K,'Enter Additional Product Here'!$E:$H),IF(C38&lt;=100,7,4),FALSE))),"")</f>
        <v/>
      </c>
      <c r="N38" s="134" t="str">
        <f t="shared" si="0"/>
        <v/>
      </c>
      <c r="O38" s="50" t="str">
        <f>IF(O37&lt;'Print Variations'!$F$5,O37+1,IF(O37='Print Variations'!$F$5,IF('Print Variations'!$F$7=0,IF('Print Variations'!$D$5="$","",IF(IFERROR(MATCH(301,O$13:O37,0),0)&gt;0,"",301)),101),IF(O37&gt;='Print Variations'!$F$7,IF(OR('Print Variations'!$D$5="$",'Print Variations'!$D$5=0),"",IF(IFERROR(MATCH(301,O$13:O37,0),0)&gt;0,"",301)),O37+1)))</f>
        <v/>
      </c>
      <c r="P38" s="32" t="str">
        <f>IFERROR(IF(O38="","",IF(O38=301,"Sales Tax",VLOOKUP(O38,IF(O38&lt;=100,'Enter Cabinet Order Here'!$E:$G,'Enter Additional Product Here'!$E:$G),IF(O38&lt;=100,2,3),FALSE))),"")</f>
        <v/>
      </c>
      <c r="Q38" s="157" t="str">
        <f>IFERROR(IF(IF(O38=301,"Sales Tax",VLOOKUP(P38,IF(O38&lt;=100,'Print Here'!$W:$X,'Enter Additional Product Here'!$G:$M),IF(O38&lt;=100,2,3),FALSE))=0,"",IF(O38=301,"Sales Tax",VLOOKUP(P38,IF(O38&lt;=100,'Print Here'!$W:$X,'Enter Additional Product Here'!$G:$M),IF(O38&lt;=100,2,3),FALSE))),"")</f>
        <v/>
      </c>
      <c r="R38" s="157"/>
      <c r="S38" s="157"/>
      <c r="T38" s="157"/>
      <c r="U38" s="157"/>
      <c r="V38" s="157"/>
      <c r="W38" s="157"/>
      <c r="X38" s="133" t="str">
        <f>IFERROR(IF(O38="","",IF(O38=301,"1",VLOOKUP(O38,IF(O38&lt;=100,'Enter Cabinet Order Here'!$E:$G,'Enter Additional Product Here'!$E:$G),IF(O38&lt;=100,3,2),FALSE))),"")</f>
        <v/>
      </c>
      <c r="Y38" s="134" t="str">
        <f>IFERROR(IF(O38="","",IF(O38=301,'Print Variations'!$D$5,VLOOKUP(O38,IF(O38&lt;=100,'Enter Cabinet Order Here'!$E:$K,'Enter Additional Product Here'!$E:$H),IF(O38&lt;=100,7,4),FALSE))),"")</f>
        <v/>
      </c>
      <c r="Z38" s="134" t="str">
        <f t="shared" si="1"/>
        <v/>
      </c>
      <c r="AD38" s="72" t="s">
        <v>819</v>
      </c>
      <c r="AE38" s="72" t="s">
        <v>3589</v>
      </c>
    </row>
    <row r="39" spans="3:31">
      <c r="C39" s="50" t="str">
        <f>IF(C38&lt;'Print Variations'!$F$5,C38+1,IF(C38='Print Variations'!$F$5,IF('Print Variations'!$F$7=0,IF('Print Variations'!$D$5="$","",IF(IFERROR(MATCH(301,C$13:C38,0),0)&gt;0,"",301)),101),IF(C38&gt;='Print Variations'!$F$7,IF(OR('Print Variations'!$D$5="$",'Print Variations'!$D$5=0),"",IF(IFERROR(MATCH(301,C$13:C38,0),0)&gt;0,"",301)),C38+1)))</f>
        <v/>
      </c>
      <c r="D39" s="32" t="str">
        <f>IFERROR(IF(C39="","",IF(C39=301,"Sales Tax",VLOOKUP(C39,IF(C39&lt;=100,'Enter Cabinet Order Here'!$E:$G,'Enter Additional Product Here'!$E:$G),IF(C39&lt;=100,2,3),FALSE))),"")</f>
        <v/>
      </c>
      <c r="E39" s="157" t="str">
        <f>IFERROR(IF(IF(C39=301,"Sales Tax",VLOOKUP(D39,IF(C39&lt;=100,'Print Here'!$W:$X,'Enter Additional Product Here'!$G:$M),IF(C39&lt;=100,2,3),FALSE))=0,"",IF(C39=301,"Sales Tax",VLOOKUP(D39,IF(C39&lt;=100,'Print Here'!$W:$X,'Enter Additional Product Here'!$G:$M),IF(C39&lt;=100,2,3),FALSE))),"")</f>
        <v/>
      </c>
      <c r="F39" s="157"/>
      <c r="G39" s="157"/>
      <c r="H39" s="157"/>
      <c r="I39" s="157"/>
      <c r="J39" s="157"/>
      <c r="K39" s="133" t="str">
        <f>IFERROR(IF(C39="","",IF(C39=301,"1",VLOOKUP(C39,IF(C39&lt;=100,'Enter Cabinet Order Here'!$E:$G,'Enter Additional Product Here'!$E:$G),IF(C39&lt;=100,3,2),FALSE))),"")</f>
        <v/>
      </c>
      <c r="L39" s="134" t="str">
        <f>IFERROR(IF(C39=301,"",VLOOKUP(D39,IF(C39&lt;=100,'Enter Cabinet Order Here'!$X:$Y,'Enter Additional Product Here'!$G:$H),IF(C39&lt;=100,2,2),FALSE)),"")</f>
        <v/>
      </c>
      <c r="M39" s="134" t="str">
        <f>IFERROR(IF(C39="","",IF(C39=301,'Print Variations'!$D$5,VLOOKUP(C39,IF(C39&lt;=100,'Enter Cabinet Order Here'!$E:$K,'Enter Additional Product Here'!$E:$H),IF(C39&lt;=100,7,4),FALSE))),"")</f>
        <v/>
      </c>
      <c r="N39" s="134" t="str">
        <f t="shared" si="0"/>
        <v/>
      </c>
      <c r="O39" s="50" t="str">
        <f>IF(O38&lt;'Print Variations'!$F$5,O38+1,IF(O38='Print Variations'!$F$5,IF('Print Variations'!$F$7=0,IF('Print Variations'!$D$5="$","",IF(IFERROR(MATCH(301,O$13:O38,0),0)&gt;0,"",301)),101),IF(O38&gt;='Print Variations'!$F$7,IF(OR('Print Variations'!$D$5="$",'Print Variations'!$D$5=0),"",IF(IFERROR(MATCH(301,O$13:O38,0),0)&gt;0,"",301)),O38+1)))</f>
        <v/>
      </c>
      <c r="P39" s="32" t="str">
        <f>IFERROR(IF(O39="","",IF(O39=301,"Sales Tax",VLOOKUP(O39,IF(O39&lt;=100,'Enter Cabinet Order Here'!$E:$G,'Enter Additional Product Here'!$E:$G),IF(O39&lt;=100,2,3),FALSE))),"")</f>
        <v/>
      </c>
      <c r="Q39" s="157" t="str">
        <f>IFERROR(IF(IF(O39=301,"Sales Tax",VLOOKUP(P39,IF(O39&lt;=100,'Print Here'!$W:$X,'Enter Additional Product Here'!$G:$M),IF(O39&lt;=100,2,3),FALSE))=0,"",IF(O39=301,"Sales Tax",VLOOKUP(P39,IF(O39&lt;=100,'Print Here'!$W:$X,'Enter Additional Product Here'!$G:$M),IF(O39&lt;=100,2,3),FALSE))),"")</f>
        <v/>
      </c>
      <c r="R39" s="157"/>
      <c r="S39" s="157"/>
      <c r="T39" s="157"/>
      <c r="U39" s="157"/>
      <c r="V39" s="157"/>
      <c r="W39" s="157"/>
      <c r="X39" s="133" t="str">
        <f>IFERROR(IF(O39="","",IF(O39=301,"1",VLOOKUP(O39,IF(O39&lt;=100,'Enter Cabinet Order Here'!$E:$G,'Enter Additional Product Here'!$E:$G),IF(O39&lt;=100,3,2),FALSE))),"")</f>
        <v/>
      </c>
      <c r="Y39" s="134" t="str">
        <f>IFERROR(IF(O39="","",IF(O39=301,'Print Variations'!$D$5,VLOOKUP(O39,IF(O39&lt;=100,'Enter Cabinet Order Here'!$E:$K,'Enter Additional Product Here'!$E:$H),IF(O39&lt;=100,7,4),FALSE))),"")</f>
        <v/>
      </c>
      <c r="Z39" s="134" t="str">
        <f t="shared" si="1"/>
        <v/>
      </c>
      <c r="AD39" s="72" t="s">
        <v>4606</v>
      </c>
      <c r="AE39" s="72" t="s">
        <v>4942</v>
      </c>
    </row>
    <row r="40" spans="3:31">
      <c r="C40" s="50" t="str">
        <f>IF(C39&lt;'Print Variations'!$F$5,C39+1,IF(C39='Print Variations'!$F$5,IF('Print Variations'!$F$7=0,IF('Print Variations'!$D$5="$","",IF(IFERROR(MATCH(301,C$13:C39,0),0)&gt;0,"",301)),101),IF(C39&gt;='Print Variations'!$F$7,IF(OR('Print Variations'!$D$5="$",'Print Variations'!$D$5=0),"",IF(IFERROR(MATCH(301,C$13:C39,0),0)&gt;0,"",301)),C39+1)))</f>
        <v/>
      </c>
      <c r="D40" s="32" t="str">
        <f>IFERROR(IF(C40="","",IF(C40=301,"Sales Tax",VLOOKUP(C40,IF(C40&lt;=100,'Enter Cabinet Order Here'!$E:$G,'Enter Additional Product Here'!$E:$G),IF(C40&lt;=100,2,3),FALSE))),"")</f>
        <v/>
      </c>
      <c r="E40" s="157" t="str">
        <f>IFERROR(IF(IF(C40=301,"Sales Tax",VLOOKUP(D40,IF(C40&lt;=100,'Print Here'!$W:$X,'Enter Additional Product Here'!$G:$M),IF(C40&lt;=100,2,3),FALSE))=0,"",IF(C40=301,"Sales Tax",VLOOKUP(D40,IF(C40&lt;=100,'Print Here'!$W:$X,'Enter Additional Product Here'!$G:$M),IF(C40&lt;=100,2,3),FALSE))),"")</f>
        <v/>
      </c>
      <c r="F40" s="157"/>
      <c r="G40" s="157"/>
      <c r="H40" s="157"/>
      <c r="I40" s="157"/>
      <c r="J40" s="157"/>
      <c r="K40" s="133" t="str">
        <f>IFERROR(IF(C40="","",IF(C40=301,"1",VLOOKUP(C40,IF(C40&lt;=100,'Enter Cabinet Order Here'!$E:$G,'Enter Additional Product Here'!$E:$G),IF(C40&lt;=100,3,2),FALSE))),"")</f>
        <v/>
      </c>
      <c r="L40" s="134" t="str">
        <f>IFERROR(IF(C40=301,"",VLOOKUP(D40,IF(C40&lt;=100,'Enter Cabinet Order Here'!$X:$Y,'Enter Additional Product Here'!$G:$H),IF(C40&lt;=100,2,2),FALSE)),"")</f>
        <v/>
      </c>
      <c r="M40" s="134" t="str">
        <f>IFERROR(IF(C40="","",IF(C40=301,'Print Variations'!$D$5,VLOOKUP(C40,IF(C40&lt;=100,'Enter Cabinet Order Here'!$E:$K,'Enter Additional Product Here'!$E:$H),IF(C40&lt;=100,7,4),FALSE))),"")</f>
        <v/>
      </c>
      <c r="N40" s="134" t="str">
        <f t="shared" si="0"/>
        <v/>
      </c>
      <c r="O40" s="50" t="str">
        <f>IF(O39&lt;'Print Variations'!$F$5,O39+1,IF(O39='Print Variations'!$F$5,IF('Print Variations'!$F$7=0,IF('Print Variations'!$D$5="$","",IF(IFERROR(MATCH(301,O$13:O39,0),0)&gt;0,"",301)),101),IF(O39&gt;='Print Variations'!$F$7,IF(OR('Print Variations'!$D$5="$",'Print Variations'!$D$5=0),"",IF(IFERROR(MATCH(301,O$13:O39,0),0)&gt;0,"",301)),O39+1)))</f>
        <v/>
      </c>
      <c r="P40" s="32" t="str">
        <f>IFERROR(IF(O40="","",IF(O40=301,"Sales Tax",VLOOKUP(O40,IF(O40&lt;=100,'Enter Cabinet Order Here'!$E:$G,'Enter Additional Product Here'!$E:$G),IF(O40&lt;=100,2,3),FALSE))),"")</f>
        <v/>
      </c>
      <c r="Q40" s="157" t="str">
        <f>IFERROR(IF(IF(O40=301,"Sales Tax",VLOOKUP(P40,IF(O40&lt;=100,'Print Here'!$W:$X,'Enter Additional Product Here'!$G:$M),IF(O40&lt;=100,2,3),FALSE))=0,"",IF(O40=301,"Sales Tax",VLOOKUP(P40,IF(O40&lt;=100,'Print Here'!$W:$X,'Enter Additional Product Here'!$G:$M),IF(O40&lt;=100,2,3),FALSE))),"")</f>
        <v/>
      </c>
      <c r="R40" s="157"/>
      <c r="S40" s="157"/>
      <c r="T40" s="157"/>
      <c r="U40" s="157"/>
      <c r="V40" s="157"/>
      <c r="W40" s="157"/>
      <c r="X40" s="133" t="str">
        <f>IFERROR(IF(O40="","",IF(O40=301,"1",VLOOKUP(O40,IF(O40&lt;=100,'Enter Cabinet Order Here'!$E:$G,'Enter Additional Product Here'!$E:$G),IF(O40&lt;=100,3,2),FALSE))),"")</f>
        <v/>
      </c>
      <c r="Y40" s="134" t="str">
        <f>IFERROR(IF(O40="","",IF(O40=301,'Print Variations'!$D$5,VLOOKUP(O40,IF(O40&lt;=100,'Enter Cabinet Order Here'!$E:$K,'Enter Additional Product Here'!$E:$H),IF(O40&lt;=100,7,4),FALSE))),"")</f>
        <v/>
      </c>
      <c r="Z40" s="134" t="str">
        <f t="shared" si="1"/>
        <v/>
      </c>
      <c r="AD40" s="72" t="s">
        <v>820</v>
      </c>
      <c r="AE40" s="72" t="s">
        <v>4138</v>
      </c>
    </row>
    <row r="41" spans="3:31">
      <c r="C41" s="50" t="str">
        <f>IF(C40&lt;'Print Variations'!$F$5,C40+1,IF(C40='Print Variations'!$F$5,IF('Print Variations'!$F$7=0,IF('Print Variations'!$D$5="$","",IF(IFERROR(MATCH(301,C$13:C40,0),0)&gt;0,"",301)),101),IF(C40&gt;='Print Variations'!$F$7,IF(OR('Print Variations'!$D$5="$",'Print Variations'!$D$5=0),"",IF(IFERROR(MATCH(301,C$13:C40,0),0)&gt;0,"",301)),C40+1)))</f>
        <v/>
      </c>
      <c r="D41" s="32" t="str">
        <f>IFERROR(IF(C41="","",IF(C41=301,"Sales Tax",VLOOKUP(C41,IF(C41&lt;=100,'Enter Cabinet Order Here'!$E:$G,'Enter Additional Product Here'!$E:$G),IF(C41&lt;=100,2,3),FALSE))),"")</f>
        <v/>
      </c>
      <c r="E41" s="157" t="str">
        <f>IFERROR(IF(IF(C41=301,"Sales Tax",VLOOKUP(D41,IF(C41&lt;=100,'Print Here'!$W:$X,'Enter Additional Product Here'!$G:$M),IF(C41&lt;=100,2,3),FALSE))=0,"",IF(C41=301,"Sales Tax",VLOOKUP(D41,IF(C41&lt;=100,'Print Here'!$W:$X,'Enter Additional Product Here'!$G:$M),IF(C41&lt;=100,2,3),FALSE))),"")</f>
        <v/>
      </c>
      <c r="F41" s="157"/>
      <c r="G41" s="157"/>
      <c r="H41" s="157"/>
      <c r="I41" s="157"/>
      <c r="J41" s="157"/>
      <c r="K41" s="133" t="str">
        <f>IFERROR(IF(C41="","",IF(C41=301,"1",VLOOKUP(C41,IF(C41&lt;=100,'Enter Cabinet Order Here'!$E:$G,'Enter Additional Product Here'!$E:$G),IF(C41&lt;=100,3,2),FALSE))),"")</f>
        <v/>
      </c>
      <c r="L41" s="134" t="str">
        <f>IFERROR(IF(C41=301,"",VLOOKUP(D41,IF(C41&lt;=100,'Enter Cabinet Order Here'!$X:$Y,'Enter Additional Product Here'!$G:$H),IF(C41&lt;=100,2,2),FALSE)),"")</f>
        <v/>
      </c>
      <c r="M41" s="134" t="str">
        <f>IFERROR(IF(C41="","",IF(C41=301,'Print Variations'!$D$5,VLOOKUP(C41,IF(C41&lt;=100,'Enter Cabinet Order Here'!$E:$K,'Enter Additional Product Here'!$E:$H),IF(C41&lt;=100,7,4),FALSE))),"")</f>
        <v/>
      </c>
      <c r="N41" s="134" t="str">
        <f t="shared" si="0"/>
        <v/>
      </c>
      <c r="O41" s="50" t="str">
        <f>IF(O40&lt;'Print Variations'!$F$5,O40+1,IF(O40='Print Variations'!$F$5,IF('Print Variations'!$F$7=0,IF('Print Variations'!$D$5="$","",IF(IFERROR(MATCH(301,O$13:O40,0),0)&gt;0,"",301)),101),IF(O40&gt;='Print Variations'!$F$7,IF(OR('Print Variations'!$D$5="$",'Print Variations'!$D$5=0),"",IF(IFERROR(MATCH(301,O$13:O40,0),0)&gt;0,"",301)),O40+1)))</f>
        <v/>
      </c>
      <c r="P41" s="32" t="str">
        <f>IFERROR(IF(O41="","",IF(O41=301,"Sales Tax",VLOOKUP(O41,IF(O41&lt;=100,'Enter Cabinet Order Here'!$E:$G,'Enter Additional Product Here'!$E:$G),IF(O41&lt;=100,2,3),FALSE))),"")</f>
        <v/>
      </c>
      <c r="Q41" s="157" t="str">
        <f>IFERROR(IF(IF(O41=301,"Sales Tax",VLOOKUP(P41,IF(O41&lt;=100,'Print Here'!$W:$X,'Enter Additional Product Here'!$G:$M),IF(O41&lt;=100,2,3),FALSE))=0,"",IF(O41=301,"Sales Tax",VLOOKUP(P41,IF(O41&lt;=100,'Print Here'!$W:$X,'Enter Additional Product Here'!$G:$M),IF(O41&lt;=100,2,3),FALSE))),"")</f>
        <v/>
      </c>
      <c r="R41" s="157"/>
      <c r="S41" s="157"/>
      <c r="T41" s="157"/>
      <c r="U41" s="157"/>
      <c r="V41" s="157"/>
      <c r="W41" s="157"/>
      <c r="X41" s="133" t="str">
        <f>IFERROR(IF(O41="","",IF(O41=301,"1",VLOOKUP(O41,IF(O41&lt;=100,'Enter Cabinet Order Here'!$E:$G,'Enter Additional Product Here'!$E:$G),IF(O41&lt;=100,3,2),FALSE))),"")</f>
        <v/>
      </c>
      <c r="Y41" s="134" t="str">
        <f>IFERROR(IF(O41="","",IF(O41=301,'Print Variations'!$D$5,VLOOKUP(O41,IF(O41&lt;=100,'Enter Cabinet Order Here'!$E:$K,'Enter Additional Product Here'!$E:$H),IF(O41&lt;=100,7,4),FALSE))),"")</f>
        <v/>
      </c>
      <c r="Z41" s="134" t="str">
        <f t="shared" si="1"/>
        <v/>
      </c>
      <c r="AD41" s="72" t="s">
        <v>821</v>
      </c>
      <c r="AE41" s="72" t="s">
        <v>3195</v>
      </c>
    </row>
    <row r="42" spans="3:31">
      <c r="C42" s="50" t="str">
        <f>IF(C41&lt;'Print Variations'!$F$5,C41+1,IF(C41='Print Variations'!$F$5,IF('Print Variations'!$F$7=0,IF('Print Variations'!$D$5="$","",IF(IFERROR(MATCH(301,C$13:C41,0),0)&gt;0,"",301)),101),IF(C41&gt;='Print Variations'!$F$7,IF(OR('Print Variations'!$D$5="$",'Print Variations'!$D$5=0),"",IF(IFERROR(MATCH(301,C$13:C41,0),0)&gt;0,"",301)),C41+1)))</f>
        <v/>
      </c>
      <c r="D42" s="32" t="str">
        <f>IFERROR(IF(C42="","",IF(C42=301,"Sales Tax",VLOOKUP(C42,IF(C42&lt;=100,'Enter Cabinet Order Here'!$E:$G,'Enter Additional Product Here'!$E:$G),IF(C42&lt;=100,2,3),FALSE))),"")</f>
        <v/>
      </c>
      <c r="E42" s="157" t="str">
        <f>IFERROR(IF(IF(C42=301,"Sales Tax",VLOOKUP(D42,IF(C42&lt;=100,'Print Here'!$W:$X,'Enter Additional Product Here'!$G:$M),IF(C42&lt;=100,2,3),FALSE))=0,"",IF(C42=301,"Sales Tax",VLOOKUP(D42,IF(C42&lt;=100,'Print Here'!$W:$X,'Enter Additional Product Here'!$G:$M),IF(C42&lt;=100,2,3),FALSE))),"")</f>
        <v/>
      </c>
      <c r="F42" s="157"/>
      <c r="G42" s="157"/>
      <c r="H42" s="157"/>
      <c r="I42" s="157"/>
      <c r="J42" s="157"/>
      <c r="K42" s="133" t="str">
        <f>IFERROR(IF(C42="","",IF(C42=301,"1",VLOOKUP(C42,IF(C42&lt;=100,'Enter Cabinet Order Here'!$E:$G,'Enter Additional Product Here'!$E:$G),IF(C42&lt;=100,3,2),FALSE))),"")</f>
        <v/>
      </c>
      <c r="L42" s="134" t="str">
        <f>IFERROR(IF(C42=301,"",VLOOKUP(D42,IF(C42&lt;=100,'Enter Cabinet Order Here'!$X:$Y,'Enter Additional Product Here'!$G:$H),IF(C42&lt;=100,2,2),FALSE)),"")</f>
        <v/>
      </c>
      <c r="M42" s="134" t="str">
        <f>IFERROR(IF(C42="","",IF(C42=301,'Print Variations'!$D$5,VLOOKUP(C42,IF(C42&lt;=100,'Enter Cabinet Order Here'!$E:$K,'Enter Additional Product Here'!$E:$H),IF(C42&lt;=100,7,4),FALSE))),"")</f>
        <v/>
      </c>
      <c r="N42" s="134" t="str">
        <f t="shared" si="0"/>
        <v/>
      </c>
      <c r="O42" s="50" t="str">
        <f>IF(O41&lt;'Print Variations'!$F$5,O41+1,IF(O41='Print Variations'!$F$5,IF('Print Variations'!$F$7=0,IF('Print Variations'!$D$5="$","",IF(IFERROR(MATCH(301,O$13:O41,0),0)&gt;0,"",301)),101),IF(O41&gt;='Print Variations'!$F$7,IF(OR('Print Variations'!$D$5="$",'Print Variations'!$D$5=0),"",IF(IFERROR(MATCH(301,O$13:O41,0),0)&gt;0,"",301)),O41+1)))</f>
        <v/>
      </c>
      <c r="P42" s="32" t="str">
        <f>IFERROR(IF(O42="","",IF(O42=301,"Sales Tax",VLOOKUP(O42,IF(O42&lt;=100,'Enter Cabinet Order Here'!$E:$G,'Enter Additional Product Here'!$E:$G),IF(O42&lt;=100,2,3),FALSE))),"")</f>
        <v/>
      </c>
      <c r="Q42" s="157" t="str">
        <f>IFERROR(IF(IF(O42=301,"Sales Tax",VLOOKUP(P42,IF(O42&lt;=100,'Print Here'!$W:$X,'Enter Additional Product Here'!$G:$M),IF(O42&lt;=100,2,3),FALSE))=0,"",IF(O42=301,"Sales Tax",VLOOKUP(P42,IF(O42&lt;=100,'Print Here'!$W:$X,'Enter Additional Product Here'!$G:$M),IF(O42&lt;=100,2,3),FALSE))),"")</f>
        <v/>
      </c>
      <c r="R42" s="157"/>
      <c r="S42" s="157"/>
      <c r="T42" s="157"/>
      <c r="U42" s="157"/>
      <c r="V42" s="157"/>
      <c r="W42" s="157"/>
      <c r="X42" s="133" t="str">
        <f>IFERROR(IF(O42="","",IF(O42=301,"1",VLOOKUP(O42,IF(O42&lt;=100,'Enter Cabinet Order Here'!$E:$G,'Enter Additional Product Here'!$E:$G),IF(O42&lt;=100,3,2),FALSE))),"")</f>
        <v/>
      </c>
      <c r="Y42" s="134" t="str">
        <f>IFERROR(IF(O42="","",IF(O42=301,'Print Variations'!$D$5,VLOOKUP(O42,IF(O42&lt;=100,'Enter Cabinet Order Here'!$E:$K,'Enter Additional Product Here'!$E:$H),IF(O42&lt;=100,7,4),FALSE))),"")</f>
        <v/>
      </c>
      <c r="Z42" s="134" t="str">
        <f t="shared" si="1"/>
        <v/>
      </c>
      <c r="AD42" s="72" t="s">
        <v>822</v>
      </c>
      <c r="AE42" s="72" t="s">
        <v>2654</v>
      </c>
    </row>
    <row r="43" spans="3:31">
      <c r="C43" s="50" t="str">
        <f>IF(C42&lt;'Print Variations'!$F$5,C42+1,IF(C42='Print Variations'!$F$5,IF('Print Variations'!$F$7=0,IF('Print Variations'!$D$5="$","",IF(IFERROR(MATCH(301,C$13:C42,0),0)&gt;0,"",301)),101),IF(C42&gt;='Print Variations'!$F$7,IF(OR('Print Variations'!$D$5="$",'Print Variations'!$D$5=0),"",IF(IFERROR(MATCH(301,C$13:C42,0),0)&gt;0,"",301)),C42+1)))</f>
        <v/>
      </c>
      <c r="D43" s="32" t="str">
        <f>IFERROR(IF(C43="","",IF(C43=301,"Sales Tax",VLOOKUP(C43,IF(C43&lt;=100,'Enter Cabinet Order Here'!$E:$G,'Enter Additional Product Here'!$E:$G),IF(C43&lt;=100,2,3),FALSE))),"")</f>
        <v/>
      </c>
      <c r="E43" s="157" t="str">
        <f>IFERROR(IF(IF(C43=301,"Sales Tax",VLOOKUP(D43,IF(C43&lt;=100,'Print Here'!$W:$X,'Enter Additional Product Here'!$G:$M),IF(C43&lt;=100,2,3),FALSE))=0,"",IF(C43=301,"Sales Tax",VLOOKUP(D43,IF(C43&lt;=100,'Print Here'!$W:$X,'Enter Additional Product Here'!$G:$M),IF(C43&lt;=100,2,3),FALSE))),"")</f>
        <v/>
      </c>
      <c r="F43" s="157"/>
      <c r="G43" s="157"/>
      <c r="H43" s="157"/>
      <c r="I43" s="157"/>
      <c r="J43" s="157"/>
      <c r="K43" s="133" t="str">
        <f>IFERROR(IF(C43="","",IF(C43=301,"1",VLOOKUP(C43,IF(C43&lt;=100,'Enter Cabinet Order Here'!$E:$G,'Enter Additional Product Here'!$E:$G),IF(C43&lt;=100,3,2),FALSE))),"")</f>
        <v/>
      </c>
      <c r="L43" s="134" t="str">
        <f>IFERROR(IF(C43=301,"",VLOOKUP(D43,IF(C43&lt;=100,'Enter Cabinet Order Here'!$X:$Y,'Enter Additional Product Here'!$G:$H),IF(C43&lt;=100,2,2),FALSE)),"")</f>
        <v/>
      </c>
      <c r="M43" s="134" t="str">
        <f>IFERROR(IF(C43="","",IF(C43=301,'Print Variations'!$D$5,VLOOKUP(C43,IF(C43&lt;=100,'Enter Cabinet Order Here'!$E:$K,'Enter Additional Product Here'!$E:$H),IF(C43&lt;=100,7,4),FALSE))),"")</f>
        <v/>
      </c>
      <c r="N43" s="134" t="str">
        <f t="shared" si="0"/>
        <v/>
      </c>
      <c r="O43" s="50" t="str">
        <f>IF(O42&lt;'Print Variations'!$F$5,O42+1,IF(O42='Print Variations'!$F$5,IF('Print Variations'!$F$7=0,IF('Print Variations'!$D$5="$","",IF(IFERROR(MATCH(301,O$13:O42,0),0)&gt;0,"",301)),101),IF(O42&gt;='Print Variations'!$F$7,IF(OR('Print Variations'!$D$5="$",'Print Variations'!$D$5=0),"",IF(IFERROR(MATCH(301,O$13:O42,0),0)&gt;0,"",301)),O42+1)))</f>
        <v/>
      </c>
      <c r="P43" s="32" t="str">
        <f>IFERROR(IF(O43="","",IF(O43=301,"Sales Tax",VLOOKUP(O43,IF(O43&lt;=100,'Enter Cabinet Order Here'!$E:$G,'Enter Additional Product Here'!$E:$G),IF(O43&lt;=100,2,3),FALSE))),"")</f>
        <v/>
      </c>
      <c r="Q43" s="157" t="str">
        <f>IFERROR(IF(IF(O43=301,"Sales Tax",VLOOKUP(P43,IF(O43&lt;=100,'Print Here'!$W:$X,'Enter Additional Product Here'!$G:$M),IF(O43&lt;=100,2,3),FALSE))=0,"",IF(O43=301,"Sales Tax",VLOOKUP(P43,IF(O43&lt;=100,'Print Here'!$W:$X,'Enter Additional Product Here'!$G:$M),IF(O43&lt;=100,2,3),FALSE))),"")</f>
        <v/>
      </c>
      <c r="R43" s="157"/>
      <c r="S43" s="157"/>
      <c r="T43" s="157"/>
      <c r="U43" s="157"/>
      <c r="V43" s="157"/>
      <c r="W43" s="157"/>
      <c r="X43" s="133" t="str">
        <f>IFERROR(IF(O43="","",IF(O43=301,"1",VLOOKUP(O43,IF(O43&lt;=100,'Enter Cabinet Order Here'!$E:$G,'Enter Additional Product Here'!$E:$G),IF(O43&lt;=100,3,2),FALSE))),"")</f>
        <v/>
      </c>
      <c r="Y43" s="134" t="str">
        <f>IFERROR(IF(O43="","",IF(O43=301,'Print Variations'!$D$5,VLOOKUP(O43,IF(O43&lt;=100,'Enter Cabinet Order Here'!$E:$K,'Enter Additional Product Here'!$E:$H),IF(O43&lt;=100,7,4),FALSE))),"")</f>
        <v/>
      </c>
      <c r="Z43" s="134" t="str">
        <f t="shared" si="1"/>
        <v/>
      </c>
      <c r="AD43" s="72" t="s">
        <v>823</v>
      </c>
      <c r="AE43" s="72" t="s">
        <v>3590</v>
      </c>
    </row>
    <row r="44" spans="3:31">
      <c r="C44" s="50" t="str">
        <f>IF(C43&lt;'Print Variations'!$F$5,C43+1,IF(C43='Print Variations'!$F$5,IF('Print Variations'!$F$7=0,IF('Print Variations'!$D$5="$","",IF(IFERROR(MATCH(301,C$13:C43,0),0)&gt;0,"",301)),101),IF(C43&gt;='Print Variations'!$F$7,IF(OR('Print Variations'!$D$5="$",'Print Variations'!$D$5=0),"",IF(IFERROR(MATCH(301,C$13:C43,0),0)&gt;0,"",301)),C43+1)))</f>
        <v/>
      </c>
      <c r="D44" s="32" t="str">
        <f>IFERROR(IF(C44="","",IF(C44=301,"Sales Tax",VLOOKUP(C44,IF(C44&lt;=100,'Enter Cabinet Order Here'!$E:$G,'Enter Additional Product Here'!$E:$G),IF(C44&lt;=100,2,3),FALSE))),"")</f>
        <v/>
      </c>
      <c r="E44" s="157" t="str">
        <f>IFERROR(IF(IF(C44=301,"Sales Tax",VLOOKUP(D44,IF(C44&lt;=100,'Print Here'!$W:$X,'Enter Additional Product Here'!$G:$M),IF(C44&lt;=100,2,3),FALSE))=0,"",IF(C44=301,"Sales Tax",VLOOKUP(D44,IF(C44&lt;=100,'Print Here'!$W:$X,'Enter Additional Product Here'!$G:$M),IF(C44&lt;=100,2,3),FALSE))),"")</f>
        <v/>
      </c>
      <c r="F44" s="157"/>
      <c r="G44" s="157"/>
      <c r="H44" s="157"/>
      <c r="I44" s="157"/>
      <c r="J44" s="157"/>
      <c r="K44" s="133" t="str">
        <f>IFERROR(IF(C44="","",IF(C44=301,"1",VLOOKUP(C44,IF(C44&lt;=100,'Enter Cabinet Order Here'!$E:$G,'Enter Additional Product Here'!$E:$G),IF(C44&lt;=100,3,2),FALSE))),"")</f>
        <v/>
      </c>
      <c r="L44" s="134" t="str">
        <f>IFERROR(IF(C44=301,"",VLOOKUP(D44,IF(C44&lt;=100,'Enter Cabinet Order Here'!$X:$Y,'Enter Additional Product Here'!$G:$H),IF(C44&lt;=100,2,2),FALSE)),"")</f>
        <v/>
      </c>
      <c r="M44" s="134" t="str">
        <f>IFERROR(IF(C44="","",IF(C44=301,'Print Variations'!$D$5,VLOOKUP(C44,IF(C44&lt;=100,'Enter Cabinet Order Here'!$E:$K,'Enter Additional Product Here'!$E:$H),IF(C44&lt;=100,7,4),FALSE))),"")</f>
        <v/>
      </c>
      <c r="N44" s="134" t="str">
        <f t="shared" si="0"/>
        <v/>
      </c>
      <c r="O44" s="50" t="str">
        <f>IF(O43&lt;'Print Variations'!$F$5,O43+1,IF(O43='Print Variations'!$F$5,IF('Print Variations'!$F$7=0,IF('Print Variations'!$D$5="$","",IF(IFERROR(MATCH(301,O$13:O43,0),0)&gt;0,"",301)),101),IF(O43&gt;='Print Variations'!$F$7,IF(OR('Print Variations'!$D$5="$",'Print Variations'!$D$5=0),"",IF(IFERROR(MATCH(301,O$13:O43,0),0)&gt;0,"",301)),O43+1)))</f>
        <v/>
      </c>
      <c r="P44" s="32" t="str">
        <f>IFERROR(IF(O44="","",IF(O44=301,"Sales Tax",VLOOKUP(O44,IF(O44&lt;=100,'Enter Cabinet Order Here'!$E:$G,'Enter Additional Product Here'!$E:$G),IF(O44&lt;=100,2,3),FALSE))),"")</f>
        <v/>
      </c>
      <c r="Q44" s="157" t="str">
        <f>IFERROR(IF(IF(O44=301,"Sales Tax",VLOOKUP(P44,IF(O44&lt;=100,'Print Here'!$W:$X,'Enter Additional Product Here'!$G:$M),IF(O44&lt;=100,2,3),FALSE))=0,"",IF(O44=301,"Sales Tax",VLOOKUP(P44,IF(O44&lt;=100,'Print Here'!$W:$X,'Enter Additional Product Here'!$G:$M),IF(O44&lt;=100,2,3),FALSE))),"")</f>
        <v/>
      </c>
      <c r="R44" s="157"/>
      <c r="S44" s="157"/>
      <c r="T44" s="157"/>
      <c r="U44" s="157"/>
      <c r="V44" s="157"/>
      <c r="W44" s="157"/>
      <c r="X44" s="133" t="str">
        <f>IFERROR(IF(O44="","",IF(O44=301,"1",VLOOKUP(O44,IF(O44&lt;=100,'Enter Cabinet Order Here'!$E:$G,'Enter Additional Product Here'!$E:$G),IF(O44&lt;=100,3,2),FALSE))),"")</f>
        <v/>
      </c>
      <c r="Y44" s="134" t="str">
        <f>IFERROR(IF(O44="","",IF(O44=301,'Print Variations'!$D$5,VLOOKUP(O44,IF(O44&lt;=100,'Enter Cabinet Order Here'!$E:$K,'Enter Additional Product Here'!$E:$H),IF(O44&lt;=100,7,4),FALSE))),"")</f>
        <v/>
      </c>
      <c r="Z44" s="134" t="str">
        <f t="shared" si="1"/>
        <v/>
      </c>
      <c r="AD44" s="72" t="s">
        <v>4607</v>
      </c>
      <c r="AE44" s="72" t="s">
        <v>4943</v>
      </c>
    </row>
    <row r="45" spans="3:31">
      <c r="C45" s="50" t="str">
        <f>IF(C44&lt;'Print Variations'!$F$5,C44+1,IF(C44='Print Variations'!$F$5,IF('Print Variations'!$F$7=0,IF('Print Variations'!$D$5="$","",IF(IFERROR(MATCH(301,C$13:C44,0),0)&gt;0,"",301)),101),IF(C44&gt;='Print Variations'!$F$7,IF(OR('Print Variations'!$D$5="$",'Print Variations'!$D$5=0),"",IF(IFERROR(MATCH(301,C$13:C44,0),0)&gt;0,"",301)),C44+1)))</f>
        <v/>
      </c>
      <c r="D45" s="32" t="str">
        <f>IFERROR(IF(C45="","",IF(C45=301,"Sales Tax",VLOOKUP(C45,IF(C45&lt;=100,'Enter Cabinet Order Here'!$E:$G,'Enter Additional Product Here'!$E:$G),IF(C45&lt;=100,2,3),FALSE))),"")</f>
        <v/>
      </c>
      <c r="E45" s="157" t="str">
        <f>IFERROR(IF(IF(C45=301,"Sales Tax",VLOOKUP(D45,IF(C45&lt;=100,'Print Here'!$W:$X,'Enter Additional Product Here'!$G:$M),IF(C45&lt;=100,2,3),FALSE))=0,"",IF(C45=301,"Sales Tax",VLOOKUP(D45,IF(C45&lt;=100,'Print Here'!$W:$X,'Enter Additional Product Here'!$G:$M),IF(C45&lt;=100,2,3),FALSE))),"")</f>
        <v/>
      </c>
      <c r="F45" s="157"/>
      <c r="G45" s="157"/>
      <c r="H45" s="157"/>
      <c r="I45" s="157"/>
      <c r="J45" s="157"/>
      <c r="K45" s="133" t="str">
        <f>IFERROR(IF(C45="","",IF(C45=301,"1",VLOOKUP(C45,IF(C45&lt;=100,'Enter Cabinet Order Here'!$E:$G,'Enter Additional Product Here'!$E:$G),IF(C45&lt;=100,3,2),FALSE))),"")</f>
        <v/>
      </c>
      <c r="L45" s="134" t="str">
        <f>IFERROR(IF(C45=301,"",VLOOKUP(D45,IF(C45&lt;=100,'Enter Cabinet Order Here'!$X:$Y,'Enter Additional Product Here'!$G:$H),IF(C45&lt;=100,2,2),FALSE)),"")</f>
        <v/>
      </c>
      <c r="M45" s="134" t="str">
        <f>IFERROR(IF(C45="","",IF(C45=301,'Print Variations'!$D$5,VLOOKUP(C45,IF(C45&lt;=100,'Enter Cabinet Order Here'!$E:$K,'Enter Additional Product Here'!$E:$H),IF(C45&lt;=100,7,4),FALSE))),"")</f>
        <v/>
      </c>
      <c r="N45" s="134" t="str">
        <f t="shared" si="0"/>
        <v/>
      </c>
      <c r="O45" s="50" t="str">
        <f>IF(O44&lt;'Print Variations'!$F$5,O44+1,IF(O44='Print Variations'!$F$5,IF('Print Variations'!$F$7=0,IF('Print Variations'!$D$5="$","",IF(IFERROR(MATCH(301,O$13:O44,0),0)&gt;0,"",301)),101),IF(O44&gt;='Print Variations'!$F$7,IF(OR('Print Variations'!$D$5="$",'Print Variations'!$D$5=0),"",IF(IFERROR(MATCH(301,O$13:O44,0),0)&gt;0,"",301)),O44+1)))</f>
        <v/>
      </c>
      <c r="P45" s="32" t="str">
        <f>IFERROR(IF(O45="","",IF(O45=301,"Sales Tax",VLOOKUP(O45,IF(O45&lt;=100,'Enter Cabinet Order Here'!$E:$G,'Enter Additional Product Here'!$E:$G),IF(O45&lt;=100,2,3),FALSE))),"")</f>
        <v/>
      </c>
      <c r="Q45" s="157" t="str">
        <f>IFERROR(IF(IF(O45=301,"Sales Tax",VLOOKUP(P45,IF(O45&lt;=100,'Print Here'!$W:$X,'Enter Additional Product Here'!$G:$M),IF(O45&lt;=100,2,3),FALSE))=0,"",IF(O45=301,"Sales Tax",VLOOKUP(P45,IF(O45&lt;=100,'Print Here'!$W:$X,'Enter Additional Product Here'!$G:$M),IF(O45&lt;=100,2,3),FALSE))),"")</f>
        <v/>
      </c>
      <c r="R45" s="157"/>
      <c r="S45" s="157"/>
      <c r="T45" s="157"/>
      <c r="U45" s="157"/>
      <c r="V45" s="157"/>
      <c r="W45" s="157"/>
      <c r="X45" s="133" t="str">
        <f>IFERROR(IF(O45="","",IF(O45=301,"1",VLOOKUP(O45,IF(O45&lt;=100,'Enter Cabinet Order Here'!$E:$G,'Enter Additional Product Here'!$E:$G),IF(O45&lt;=100,3,2),FALSE))),"")</f>
        <v/>
      </c>
      <c r="Y45" s="134" t="str">
        <f>IFERROR(IF(O45="","",IF(O45=301,'Print Variations'!$D$5,VLOOKUP(O45,IF(O45&lt;=100,'Enter Cabinet Order Here'!$E:$K,'Enter Additional Product Here'!$E:$H),IF(O45&lt;=100,7,4),FALSE))),"")</f>
        <v/>
      </c>
      <c r="Z45" s="134" t="str">
        <f t="shared" si="1"/>
        <v/>
      </c>
      <c r="AD45" s="72" t="s">
        <v>824</v>
      </c>
      <c r="AE45" s="72" t="s">
        <v>4139</v>
      </c>
    </row>
    <row r="46" spans="3:31">
      <c r="C46" s="50" t="str">
        <f>IF(C45&lt;'Print Variations'!$F$5,C45+1,IF(C45='Print Variations'!$F$5,IF('Print Variations'!$F$7=0,IF('Print Variations'!$D$5="$","",IF(IFERROR(MATCH(301,C$13:C45,0),0)&gt;0,"",301)),101),IF(C45&gt;='Print Variations'!$F$7,IF(OR('Print Variations'!$D$5="$",'Print Variations'!$D$5=0),"",IF(IFERROR(MATCH(301,C$13:C45,0),0)&gt;0,"",301)),C45+1)))</f>
        <v/>
      </c>
      <c r="D46" s="32" t="str">
        <f>IFERROR(IF(C46="","",IF(C46=301,"Sales Tax",VLOOKUP(C46,IF(C46&lt;=100,'Enter Cabinet Order Here'!$E:$G,'Enter Additional Product Here'!$E:$G),IF(C46&lt;=100,2,3),FALSE))),"")</f>
        <v/>
      </c>
      <c r="E46" s="157" t="str">
        <f>IFERROR(IF(IF(C46=301,"Sales Tax",VLOOKUP(D46,IF(C46&lt;=100,'Print Here'!$W:$X,'Enter Additional Product Here'!$G:$M),IF(C46&lt;=100,2,3),FALSE))=0,"",IF(C46=301,"Sales Tax",VLOOKUP(D46,IF(C46&lt;=100,'Print Here'!$W:$X,'Enter Additional Product Here'!$G:$M),IF(C46&lt;=100,2,3),FALSE))),"")</f>
        <v/>
      </c>
      <c r="F46" s="157"/>
      <c r="G46" s="157"/>
      <c r="H46" s="157"/>
      <c r="I46" s="157"/>
      <c r="J46" s="157"/>
      <c r="K46" s="133" t="str">
        <f>IFERROR(IF(C46="","",IF(C46=301,"1",VLOOKUP(C46,IF(C46&lt;=100,'Enter Cabinet Order Here'!$E:$G,'Enter Additional Product Here'!$E:$G),IF(C46&lt;=100,3,2),FALSE))),"")</f>
        <v/>
      </c>
      <c r="L46" s="134" t="str">
        <f>IFERROR(IF(C46=301,"",VLOOKUP(D46,IF(C46&lt;=100,'Enter Cabinet Order Here'!$X:$Y,'Enter Additional Product Here'!$G:$H),IF(C46&lt;=100,2,2),FALSE)),"")</f>
        <v/>
      </c>
      <c r="M46" s="134" t="str">
        <f>IFERROR(IF(C46="","",IF(C46=301,'Print Variations'!$D$5,VLOOKUP(C46,IF(C46&lt;=100,'Enter Cabinet Order Here'!$E:$K,'Enter Additional Product Here'!$E:$H),IF(C46&lt;=100,7,4),FALSE))),"")</f>
        <v/>
      </c>
      <c r="N46" s="134" t="str">
        <f t="shared" si="0"/>
        <v/>
      </c>
      <c r="O46" s="50" t="str">
        <f>IF(O45&lt;'Print Variations'!$F$5,O45+1,IF(O45='Print Variations'!$F$5,IF('Print Variations'!$F$7=0,IF('Print Variations'!$D$5="$","",IF(IFERROR(MATCH(301,O$13:O45,0),0)&gt;0,"",301)),101),IF(O45&gt;='Print Variations'!$F$7,IF(OR('Print Variations'!$D$5="$",'Print Variations'!$D$5=0),"",IF(IFERROR(MATCH(301,O$13:O45,0),0)&gt;0,"",301)),O45+1)))</f>
        <v/>
      </c>
      <c r="P46" s="32" t="str">
        <f>IFERROR(IF(O46="","",IF(O46=301,"Sales Tax",VLOOKUP(O46,IF(O46&lt;=100,'Enter Cabinet Order Here'!$E:$G,'Enter Additional Product Here'!$E:$G),IF(O46&lt;=100,2,3),FALSE))),"")</f>
        <v/>
      </c>
      <c r="Q46" s="157" t="str">
        <f>IFERROR(IF(IF(O46=301,"Sales Tax",VLOOKUP(P46,IF(O46&lt;=100,'Print Here'!$W:$X,'Enter Additional Product Here'!$G:$M),IF(O46&lt;=100,2,3),FALSE))=0,"",IF(O46=301,"Sales Tax",VLOOKUP(P46,IF(O46&lt;=100,'Print Here'!$W:$X,'Enter Additional Product Here'!$G:$M),IF(O46&lt;=100,2,3),FALSE))),"")</f>
        <v/>
      </c>
      <c r="R46" s="157"/>
      <c r="S46" s="157"/>
      <c r="T46" s="157"/>
      <c r="U46" s="157"/>
      <c r="V46" s="157"/>
      <c r="W46" s="157"/>
      <c r="X46" s="133" t="str">
        <f>IFERROR(IF(O46="","",IF(O46=301,"1",VLOOKUP(O46,IF(O46&lt;=100,'Enter Cabinet Order Here'!$E:$G,'Enter Additional Product Here'!$E:$G),IF(O46&lt;=100,3,2),FALSE))),"")</f>
        <v/>
      </c>
      <c r="Y46" s="134" t="str">
        <f>IFERROR(IF(O46="","",IF(O46=301,'Print Variations'!$D$5,VLOOKUP(O46,IF(O46&lt;=100,'Enter Cabinet Order Here'!$E:$K,'Enter Additional Product Here'!$E:$H),IF(O46&lt;=100,7,4),FALSE))),"")</f>
        <v/>
      </c>
      <c r="Z46" s="134" t="str">
        <f t="shared" si="1"/>
        <v/>
      </c>
      <c r="AD46" s="72" t="s">
        <v>377</v>
      </c>
      <c r="AE46" s="72" t="s">
        <v>3052</v>
      </c>
    </row>
    <row r="47" spans="3:31">
      <c r="C47" s="50" t="str">
        <f>IF(C46&lt;'Print Variations'!$F$5,C46+1,IF(C46='Print Variations'!$F$5,IF('Print Variations'!$F$7=0,IF('Print Variations'!$D$5="$","",IF(IFERROR(MATCH(301,C$13:C46,0),0)&gt;0,"",301)),101),IF(C46&gt;='Print Variations'!$F$7,IF(OR('Print Variations'!$D$5="$",'Print Variations'!$D$5=0),"",IF(IFERROR(MATCH(301,C$13:C46,0),0)&gt;0,"",301)),C46+1)))</f>
        <v/>
      </c>
      <c r="D47" s="32" t="str">
        <f>IFERROR(IF(C47="","",IF(C47=301,"Sales Tax",VLOOKUP(C47,IF(C47&lt;=100,'Enter Cabinet Order Here'!$E:$G,'Enter Additional Product Here'!$E:$G),IF(C47&lt;=100,2,3),FALSE))),"")</f>
        <v/>
      </c>
      <c r="E47" s="157" t="str">
        <f>IFERROR(IF(IF(C47=301,"Sales Tax",VLOOKUP(D47,IF(C47&lt;=100,'Print Here'!$W:$X,'Enter Additional Product Here'!$G:$M),IF(C47&lt;=100,2,3),FALSE))=0,"",IF(C47=301,"Sales Tax",VLOOKUP(D47,IF(C47&lt;=100,'Print Here'!$W:$X,'Enter Additional Product Here'!$G:$M),IF(C47&lt;=100,2,3),FALSE))),"")</f>
        <v/>
      </c>
      <c r="F47" s="157"/>
      <c r="G47" s="157"/>
      <c r="H47" s="157"/>
      <c r="I47" s="157"/>
      <c r="J47" s="157"/>
      <c r="K47" s="133" t="str">
        <f>IFERROR(IF(C47="","",IF(C47=301,"1",VLOOKUP(C47,IF(C47&lt;=100,'Enter Cabinet Order Here'!$E:$G,'Enter Additional Product Here'!$E:$G),IF(C47&lt;=100,3,2),FALSE))),"")</f>
        <v/>
      </c>
      <c r="L47" s="134" t="str">
        <f>IFERROR(IF(C47=301,"",VLOOKUP(D47,IF(C47&lt;=100,'Enter Cabinet Order Here'!$X:$Y,'Enter Additional Product Here'!$G:$H),IF(C47&lt;=100,2,2),FALSE)),"")</f>
        <v/>
      </c>
      <c r="M47" s="134" t="str">
        <f>IFERROR(IF(C47="","",IF(C47=301,'Print Variations'!$D$5,VLOOKUP(C47,IF(C47&lt;=100,'Enter Cabinet Order Here'!$E:$K,'Enter Additional Product Here'!$E:$H),IF(C47&lt;=100,7,4),FALSE))),"")</f>
        <v/>
      </c>
      <c r="N47" s="134" t="str">
        <f t="shared" si="0"/>
        <v/>
      </c>
      <c r="O47" s="50" t="str">
        <f>IF(O46&lt;'Print Variations'!$F$5,O46+1,IF(O46='Print Variations'!$F$5,IF('Print Variations'!$F$7=0,IF('Print Variations'!$D$5="$","",IF(IFERROR(MATCH(301,O$13:O46,0),0)&gt;0,"",301)),101),IF(O46&gt;='Print Variations'!$F$7,IF(OR('Print Variations'!$D$5="$",'Print Variations'!$D$5=0),"",IF(IFERROR(MATCH(301,O$13:O46,0),0)&gt;0,"",301)),O46+1)))</f>
        <v/>
      </c>
      <c r="P47" s="32" t="str">
        <f>IFERROR(IF(O47="","",IF(O47=301,"Sales Tax",VLOOKUP(O47,IF(O47&lt;=100,'Enter Cabinet Order Here'!$E:$G,'Enter Additional Product Here'!$E:$G),IF(O47&lt;=100,2,3),FALSE))),"")</f>
        <v/>
      </c>
      <c r="Q47" s="157" t="str">
        <f>IFERROR(IF(IF(O47=301,"Sales Tax",VLOOKUP(P47,IF(O47&lt;=100,'Print Here'!$W:$X,'Enter Additional Product Here'!$G:$M),IF(O47&lt;=100,2,3),FALSE))=0,"",IF(O47=301,"Sales Tax",VLOOKUP(P47,IF(O47&lt;=100,'Print Here'!$W:$X,'Enter Additional Product Here'!$G:$M),IF(O47&lt;=100,2,3),FALSE))),"")</f>
        <v/>
      </c>
      <c r="R47" s="157"/>
      <c r="S47" s="157"/>
      <c r="T47" s="157"/>
      <c r="U47" s="157"/>
      <c r="V47" s="157"/>
      <c r="W47" s="157"/>
      <c r="X47" s="133" t="str">
        <f>IFERROR(IF(O47="","",IF(O47=301,"1",VLOOKUP(O47,IF(O47&lt;=100,'Enter Cabinet Order Here'!$E:$G,'Enter Additional Product Here'!$E:$G),IF(O47&lt;=100,3,2),FALSE))),"")</f>
        <v/>
      </c>
      <c r="Y47" s="134" t="str">
        <f>IFERROR(IF(O47="","",IF(O47=301,'Print Variations'!$D$5,VLOOKUP(O47,IF(O47&lt;=100,'Enter Cabinet Order Here'!$E:$K,'Enter Additional Product Here'!$E:$H),IF(O47&lt;=100,7,4),FALSE))),"")</f>
        <v/>
      </c>
      <c r="Z47" s="134" t="str">
        <f t="shared" si="1"/>
        <v/>
      </c>
      <c r="AD47" s="72" t="s">
        <v>378</v>
      </c>
      <c r="AE47" s="72" t="s">
        <v>2510</v>
      </c>
    </row>
    <row r="48" spans="3:31">
      <c r="C48" s="50" t="str">
        <f>IF(C47&lt;'Print Variations'!$F$5,C47+1,IF(C47='Print Variations'!$F$5,IF('Print Variations'!$F$7=0,IF('Print Variations'!$D$5="$","",IF(IFERROR(MATCH(301,C$13:C47,0),0)&gt;0,"",301)),101),IF(C47&gt;='Print Variations'!$F$7,IF(OR('Print Variations'!$D$5="$",'Print Variations'!$D$5=0),"",IF(IFERROR(MATCH(301,C$13:C47,0),0)&gt;0,"",301)),C47+1)))</f>
        <v/>
      </c>
      <c r="D48" s="32" t="str">
        <f>IFERROR(IF(C48="","",IF(C48=301,"Sales Tax",VLOOKUP(C48,IF(C48&lt;=100,'Enter Cabinet Order Here'!$E:$G,'Enter Additional Product Here'!$E:$G),IF(C48&lt;=100,2,3),FALSE))),"")</f>
        <v/>
      </c>
      <c r="E48" s="157" t="str">
        <f>IFERROR(IF(IF(C48=301,"Sales Tax",VLOOKUP(D48,IF(C48&lt;=100,'Print Here'!$W:$X,'Enter Additional Product Here'!$G:$M),IF(C48&lt;=100,2,3),FALSE))=0,"",IF(C48=301,"Sales Tax",VLOOKUP(D48,IF(C48&lt;=100,'Print Here'!$W:$X,'Enter Additional Product Here'!$G:$M),IF(C48&lt;=100,2,3),FALSE))),"")</f>
        <v/>
      </c>
      <c r="F48" s="157"/>
      <c r="G48" s="157"/>
      <c r="H48" s="157"/>
      <c r="I48" s="157"/>
      <c r="J48" s="157"/>
      <c r="K48" s="133" t="str">
        <f>IFERROR(IF(C48="","",IF(C48=301,"1",VLOOKUP(C48,IF(C48&lt;=100,'Enter Cabinet Order Here'!$E:$G,'Enter Additional Product Here'!$E:$G),IF(C48&lt;=100,3,2),FALSE))),"")</f>
        <v/>
      </c>
      <c r="L48" s="134" t="str">
        <f>IFERROR(IF(C48=301,"",VLOOKUP(D48,IF(C48&lt;=100,'Enter Cabinet Order Here'!$X:$Y,'Enter Additional Product Here'!$G:$H),IF(C48&lt;=100,2,2),FALSE)),"")</f>
        <v/>
      </c>
      <c r="M48" s="134" t="str">
        <f>IFERROR(IF(C48="","",IF(C48=301,'Print Variations'!$D$5,VLOOKUP(C48,IF(C48&lt;=100,'Enter Cabinet Order Here'!$E:$K,'Enter Additional Product Here'!$E:$H),IF(C48&lt;=100,7,4),FALSE))),"")</f>
        <v/>
      </c>
      <c r="N48" s="134" t="str">
        <f t="shared" si="0"/>
        <v/>
      </c>
      <c r="O48" s="50" t="str">
        <f>IF(O47&lt;'Print Variations'!$F$5,O47+1,IF(O47='Print Variations'!$F$5,IF('Print Variations'!$F$7=0,IF('Print Variations'!$D$5="$","",IF(IFERROR(MATCH(301,O$13:O47,0),0)&gt;0,"",301)),101),IF(O47&gt;='Print Variations'!$F$7,IF(OR('Print Variations'!$D$5="$",'Print Variations'!$D$5=0),"",IF(IFERROR(MATCH(301,O$13:O47,0),0)&gt;0,"",301)),O47+1)))</f>
        <v/>
      </c>
      <c r="P48" s="32" t="str">
        <f>IFERROR(IF(O48="","",IF(O48=301,"Sales Tax",VLOOKUP(O48,IF(O48&lt;=100,'Enter Cabinet Order Here'!$E:$G,'Enter Additional Product Here'!$E:$G),IF(O48&lt;=100,2,3),FALSE))),"")</f>
        <v/>
      </c>
      <c r="Q48" s="157" t="str">
        <f>IFERROR(IF(IF(O48=301,"Sales Tax",VLOOKUP(P48,IF(O48&lt;=100,'Print Here'!$W:$X,'Enter Additional Product Here'!$G:$M),IF(O48&lt;=100,2,3),FALSE))=0,"",IF(O48=301,"Sales Tax",VLOOKUP(P48,IF(O48&lt;=100,'Print Here'!$W:$X,'Enter Additional Product Here'!$G:$M),IF(O48&lt;=100,2,3),FALSE))),"")</f>
        <v/>
      </c>
      <c r="R48" s="157"/>
      <c r="S48" s="157"/>
      <c r="T48" s="157"/>
      <c r="U48" s="157"/>
      <c r="V48" s="157"/>
      <c r="W48" s="157"/>
      <c r="X48" s="133" t="str">
        <f>IFERROR(IF(O48="","",IF(O48=301,"1",VLOOKUP(O48,IF(O48&lt;=100,'Enter Cabinet Order Here'!$E:$G,'Enter Additional Product Here'!$E:$G),IF(O48&lt;=100,3,2),FALSE))),"")</f>
        <v/>
      </c>
      <c r="Y48" s="134" t="str">
        <f>IFERROR(IF(O48="","",IF(O48=301,'Print Variations'!$D$5,VLOOKUP(O48,IF(O48&lt;=100,'Enter Cabinet Order Here'!$E:$K,'Enter Additional Product Here'!$E:$H),IF(O48&lt;=100,7,4),FALSE))),"")</f>
        <v/>
      </c>
      <c r="Z48" s="134" t="str">
        <f t="shared" si="1"/>
        <v/>
      </c>
      <c r="AD48" s="72" t="s">
        <v>379</v>
      </c>
      <c r="AE48" s="72" t="s">
        <v>3995</v>
      </c>
    </row>
    <row r="49" spans="3:31">
      <c r="C49" s="50" t="str">
        <f>IF(C48&lt;'Print Variations'!$F$5,C48+1,IF(C48='Print Variations'!$F$5,IF('Print Variations'!$F$7=0,IF('Print Variations'!$D$5="$","",IF(IFERROR(MATCH(301,C$13:C48,0),0)&gt;0,"",301)),101),IF(C48&gt;='Print Variations'!$F$7,IF(OR('Print Variations'!$D$5="$",'Print Variations'!$D$5=0),"",IF(IFERROR(MATCH(301,C$13:C48,0),0)&gt;0,"",301)),C48+1)))</f>
        <v/>
      </c>
      <c r="D49" s="32" t="str">
        <f>IFERROR(IF(C49="","",IF(C49=301,"Sales Tax",VLOOKUP(C49,IF(C49&lt;=100,'Enter Cabinet Order Here'!$E:$G,'Enter Additional Product Here'!$E:$G),IF(C49&lt;=100,2,3),FALSE))),"")</f>
        <v/>
      </c>
      <c r="E49" s="157" t="str">
        <f>IFERROR(IF(IF(C49=301,"Sales Tax",VLOOKUP(D49,IF(C49&lt;=100,'Print Here'!$W:$X,'Enter Additional Product Here'!$G:$M),IF(C49&lt;=100,2,3),FALSE))=0,"",IF(C49=301,"Sales Tax",VLOOKUP(D49,IF(C49&lt;=100,'Print Here'!$W:$X,'Enter Additional Product Here'!$G:$M),IF(C49&lt;=100,2,3),FALSE))),"")</f>
        <v/>
      </c>
      <c r="F49" s="157"/>
      <c r="G49" s="157"/>
      <c r="H49" s="157"/>
      <c r="I49" s="157"/>
      <c r="J49" s="157"/>
      <c r="K49" s="133" t="str">
        <f>IFERROR(IF(C49="","",IF(C49=301,"1",VLOOKUP(C49,IF(C49&lt;=100,'Enter Cabinet Order Here'!$E:$G,'Enter Additional Product Here'!$E:$G),IF(C49&lt;=100,3,2),FALSE))),"")</f>
        <v/>
      </c>
      <c r="L49" s="134" t="str">
        <f>IFERROR(IF(C49=301,"",VLOOKUP(D49,IF(C49&lt;=100,'Enter Cabinet Order Here'!$X:$Y,'Enter Additional Product Here'!$G:$H),IF(C49&lt;=100,2,2),FALSE)),"")</f>
        <v/>
      </c>
      <c r="M49" s="134" t="str">
        <f>IFERROR(IF(C49="","",IF(C49=301,'Print Variations'!$D$5,VLOOKUP(C49,IF(C49&lt;=100,'Enter Cabinet Order Here'!$E:$K,'Enter Additional Product Here'!$E:$H),IF(C49&lt;=100,7,4),FALSE))),"")</f>
        <v/>
      </c>
      <c r="N49" s="134" t="str">
        <f t="shared" si="0"/>
        <v/>
      </c>
      <c r="O49" s="50" t="str">
        <f>IF(O48&lt;'Print Variations'!$F$5,O48+1,IF(O48='Print Variations'!$F$5,IF('Print Variations'!$F$7=0,IF('Print Variations'!$D$5="$","",IF(IFERROR(MATCH(301,O$13:O48,0),0)&gt;0,"",301)),101),IF(O48&gt;='Print Variations'!$F$7,IF(OR('Print Variations'!$D$5="$",'Print Variations'!$D$5=0),"",IF(IFERROR(MATCH(301,O$13:O48,0),0)&gt;0,"",301)),O48+1)))</f>
        <v/>
      </c>
      <c r="P49" s="32" t="str">
        <f>IFERROR(IF(O49="","",IF(O49=301,"Sales Tax",VLOOKUP(O49,IF(O49&lt;=100,'Enter Cabinet Order Here'!$E:$G,'Enter Additional Product Here'!$E:$G),IF(O49&lt;=100,2,3),FALSE))),"")</f>
        <v/>
      </c>
      <c r="Q49" s="157" t="str">
        <f>IFERROR(IF(IF(O49=301,"Sales Tax",VLOOKUP(P49,IF(O49&lt;=100,'Print Here'!$W:$X,'Enter Additional Product Here'!$G:$M),IF(O49&lt;=100,2,3),FALSE))=0,"",IF(O49=301,"Sales Tax",VLOOKUP(P49,IF(O49&lt;=100,'Print Here'!$W:$X,'Enter Additional Product Here'!$G:$M),IF(O49&lt;=100,2,3),FALSE))),"")</f>
        <v/>
      </c>
      <c r="R49" s="157"/>
      <c r="S49" s="157"/>
      <c r="T49" s="157"/>
      <c r="U49" s="157"/>
      <c r="V49" s="157"/>
      <c r="W49" s="157"/>
      <c r="X49" s="133" t="str">
        <f>IFERROR(IF(O49="","",IF(O49=301,"1",VLOOKUP(O49,IF(O49&lt;=100,'Enter Cabinet Order Here'!$E:$G,'Enter Additional Product Here'!$E:$G),IF(O49&lt;=100,3,2),FALSE))),"")</f>
        <v/>
      </c>
      <c r="Y49" s="134" t="str">
        <f>IFERROR(IF(O49="","",IF(O49=301,'Print Variations'!$D$5,VLOOKUP(O49,IF(O49&lt;=100,'Enter Cabinet Order Here'!$E:$K,'Enter Additional Product Here'!$E:$H),IF(O49&lt;=100,7,4),FALSE))),"")</f>
        <v/>
      </c>
      <c r="Z49" s="134" t="str">
        <f t="shared" si="1"/>
        <v/>
      </c>
      <c r="AD49" s="72" t="s">
        <v>825</v>
      </c>
      <c r="AE49" s="72" t="s">
        <v>3196</v>
      </c>
    </row>
    <row r="50" spans="3:31">
      <c r="C50" s="50" t="str">
        <f>IF(C49&lt;'Print Variations'!$F$5,C49+1,IF(C49='Print Variations'!$F$5,IF('Print Variations'!$F$7=0,IF('Print Variations'!$D$5="$","",IF(IFERROR(MATCH(301,C$13:C49,0),0)&gt;0,"",301)),101),IF(C49&gt;='Print Variations'!$F$7,IF(OR('Print Variations'!$D$5="$",'Print Variations'!$D$5=0),"",IF(IFERROR(MATCH(301,C$13:C49,0),0)&gt;0,"",301)),C49+1)))</f>
        <v/>
      </c>
      <c r="D50" s="32" t="str">
        <f>IFERROR(IF(C50="","",IF(C50=301,"Sales Tax",VLOOKUP(C50,IF(C50&lt;=100,'Enter Cabinet Order Here'!$E:$G,'Enter Additional Product Here'!$E:$G),IF(C50&lt;=100,2,3),FALSE))),"")</f>
        <v/>
      </c>
      <c r="E50" s="157" t="str">
        <f>IFERROR(IF(IF(C50=301,"Sales Tax",VLOOKUP(D50,IF(C50&lt;=100,'Print Here'!$W:$X,'Enter Additional Product Here'!$G:$M),IF(C50&lt;=100,2,3),FALSE))=0,"",IF(C50=301,"Sales Tax",VLOOKUP(D50,IF(C50&lt;=100,'Print Here'!$W:$X,'Enter Additional Product Here'!$G:$M),IF(C50&lt;=100,2,3),FALSE))),"")</f>
        <v/>
      </c>
      <c r="F50" s="157"/>
      <c r="G50" s="157"/>
      <c r="H50" s="157"/>
      <c r="I50" s="157"/>
      <c r="J50" s="157"/>
      <c r="K50" s="133" t="str">
        <f>IFERROR(IF(C50="","",IF(C50=301,"1",VLOOKUP(C50,IF(C50&lt;=100,'Enter Cabinet Order Here'!$E:$G,'Enter Additional Product Here'!$E:$G),IF(C50&lt;=100,3,2),FALSE))),"")</f>
        <v/>
      </c>
      <c r="L50" s="134" t="str">
        <f>IFERROR(IF(C50=301,"",VLOOKUP(D50,IF(C50&lt;=100,'Enter Cabinet Order Here'!$X:$Y,'Enter Additional Product Here'!$G:$H),IF(C50&lt;=100,2,2),FALSE)),"")</f>
        <v/>
      </c>
      <c r="M50" s="134" t="str">
        <f>IFERROR(IF(C50="","",IF(C50=301,'Print Variations'!$D$5,VLOOKUP(C50,IF(C50&lt;=100,'Enter Cabinet Order Here'!$E:$K,'Enter Additional Product Here'!$E:$H),IF(C50&lt;=100,7,4),FALSE))),"")</f>
        <v/>
      </c>
      <c r="N50" s="134" t="str">
        <f t="shared" si="0"/>
        <v/>
      </c>
      <c r="O50" s="50" t="str">
        <f>IF(O49&lt;'Print Variations'!$F$5,O49+1,IF(O49='Print Variations'!$F$5,IF('Print Variations'!$F$7=0,IF('Print Variations'!$D$5="$","",IF(IFERROR(MATCH(301,O$13:O49,0),0)&gt;0,"",301)),101),IF(O49&gt;='Print Variations'!$F$7,IF(OR('Print Variations'!$D$5="$",'Print Variations'!$D$5=0),"",IF(IFERROR(MATCH(301,O$13:O49,0),0)&gt;0,"",301)),O49+1)))</f>
        <v/>
      </c>
      <c r="P50" s="32" t="str">
        <f>IFERROR(IF(O50="","",IF(O50=301,"Sales Tax",VLOOKUP(O50,IF(O50&lt;=100,'Enter Cabinet Order Here'!$E:$G,'Enter Additional Product Here'!$E:$G),IF(O50&lt;=100,2,3),FALSE))),"")</f>
        <v/>
      </c>
      <c r="Q50" s="157" t="str">
        <f>IFERROR(IF(IF(O50=301,"Sales Tax",VLOOKUP(P50,IF(O50&lt;=100,'Print Here'!$W:$X,'Enter Additional Product Here'!$G:$M),IF(O50&lt;=100,2,3),FALSE))=0,"",IF(O50=301,"Sales Tax",VLOOKUP(P50,IF(O50&lt;=100,'Print Here'!$W:$X,'Enter Additional Product Here'!$G:$M),IF(O50&lt;=100,2,3),FALSE))),"")</f>
        <v/>
      </c>
      <c r="R50" s="157"/>
      <c r="S50" s="157"/>
      <c r="T50" s="157"/>
      <c r="U50" s="157"/>
      <c r="V50" s="157"/>
      <c r="W50" s="157"/>
      <c r="X50" s="133" t="str">
        <f>IFERROR(IF(O50="","",IF(O50=301,"1",VLOOKUP(O50,IF(O50&lt;=100,'Enter Cabinet Order Here'!$E:$G,'Enter Additional Product Here'!$E:$G),IF(O50&lt;=100,3,2),FALSE))),"")</f>
        <v/>
      </c>
      <c r="Y50" s="134" t="str">
        <f>IFERROR(IF(O50="","",IF(O50=301,'Print Variations'!$D$5,VLOOKUP(O50,IF(O50&lt;=100,'Enter Cabinet Order Here'!$E:$K,'Enter Additional Product Here'!$E:$H),IF(O50&lt;=100,7,4),FALSE))),"")</f>
        <v/>
      </c>
      <c r="Z50" s="134" t="str">
        <f t="shared" si="1"/>
        <v/>
      </c>
      <c r="AD50" s="72" t="s">
        <v>826</v>
      </c>
      <c r="AE50" s="72" t="s">
        <v>2655</v>
      </c>
    </row>
    <row r="51" spans="3:31">
      <c r="C51" s="50" t="str">
        <f>IF(C50&lt;'Print Variations'!$F$5,C50+1,IF(C50='Print Variations'!$F$5,IF('Print Variations'!$F$7=0,IF('Print Variations'!$D$5="$","",IF(IFERROR(MATCH(301,C$13:C50,0),0)&gt;0,"",301)),101),IF(C50&gt;='Print Variations'!$F$7,IF(OR('Print Variations'!$D$5="$",'Print Variations'!$D$5=0),"",IF(IFERROR(MATCH(301,C$13:C50,0),0)&gt;0,"",301)),C50+1)))</f>
        <v/>
      </c>
      <c r="D51" s="32" t="str">
        <f>IFERROR(IF(C51="","",IF(C51=301,"Sales Tax",VLOOKUP(C51,IF(C51&lt;=100,'Enter Cabinet Order Here'!$E:$G,'Enter Additional Product Here'!$E:$G),IF(C51&lt;=100,2,3),FALSE))),"")</f>
        <v/>
      </c>
      <c r="E51" s="157" t="str">
        <f>IFERROR(IF(IF(C51=301,"Sales Tax",VLOOKUP(D51,IF(C51&lt;=100,'Print Here'!$W:$X,'Enter Additional Product Here'!$G:$M),IF(C51&lt;=100,2,3),FALSE))=0,"",IF(C51=301,"Sales Tax",VLOOKUP(D51,IF(C51&lt;=100,'Print Here'!$W:$X,'Enter Additional Product Here'!$G:$M),IF(C51&lt;=100,2,3),FALSE))),"")</f>
        <v/>
      </c>
      <c r="F51" s="157"/>
      <c r="G51" s="157"/>
      <c r="H51" s="157"/>
      <c r="I51" s="157"/>
      <c r="J51" s="157"/>
      <c r="K51" s="133" t="str">
        <f>IFERROR(IF(C51="","",IF(C51=301,"1",VLOOKUP(C51,IF(C51&lt;=100,'Enter Cabinet Order Here'!$E:$G,'Enter Additional Product Here'!$E:$G),IF(C51&lt;=100,3,2),FALSE))),"")</f>
        <v/>
      </c>
      <c r="L51" s="134" t="str">
        <f>IFERROR(IF(C51=301,"",VLOOKUP(D51,IF(C51&lt;=100,'Enter Cabinet Order Here'!$X:$Y,'Enter Additional Product Here'!$G:$H),IF(C51&lt;=100,2,2),FALSE)),"")</f>
        <v/>
      </c>
      <c r="M51" s="134" t="str">
        <f>IFERROR(IF(C51="","",IF(C51=301,'Print Variations'!$D$5,VLOOKUP(C51,IF(C51&lt;=100,'Enter Cabinet Order Here'!$E:$K,'Enter Additional Product Here'!$E:$H),IF(C51&lt;=100,7,4),FALSE))),"")</f>
        <v/>
      </c>
      <c r="N51" s="134" t="str">
        <f t="shared" si="0"/>
        <v/>
      </c>
      <c r="O51" s="50" t="str">
        <f>IF(O50&lt;'Print Variations'!$F$5,O50+1,IF(O50='Print Variations'!$F$5,IF('Print Variations'!$F$7=0,IF('Print Variations'!$D$5="$","",IF(IFERROR(MATCH(301,O$13:O50,0),0)&gt;0,"",301)),101),IF(O50&gt;='Print Variations'!$F$7,IF(OR('Print Variations'!$D$5="$",'Print Variations'!$D$5=0),"",IF(IFERROR(MATCH(301,O$13:O50,0),0)&gt;0,"",301)),O50+1)))</f>
        <v/>
      </c>
      <c r="P51" s="32" t="str">
        <f>IFERROR(IF(O51="","",IF(O51=301,"Sales Tax",VLOOKUP(O51,IF(O51&lt;=100,'Enter Cabinet Order Here'!$E:$G,'Enter Additional Product Here'!$E:$G),IF(O51&lt;=100,2,3),FALSE))),"")</f>
        <v/>
      </c>
      <c r="Q51" s="157" t="str">
        <f>IFERROR(IF(IF(O51=301,"Sales Tax",VLOOKUP(P51,IF(O51&lt;=100,'Print Here'!$W:$X,'Enter Additional Product Here'!$G:$M),IF(O51&lt;=100,2,3),FALSE))=0,"",IF(O51=301,"Sales Tax",VLOOKUP(P51,IF(O51&lt;=100,'Print Here'!$W:$X,'Enter Additional Product Here'!$G:$M),IF(O51&lt;=100,2,3),FALSE))),"")</f>
        <v/>
      </c>
      <c r="R51" s="157"/>
      <c r="S51" s="157"/>
      <c r="T51" s="157"/>
      <c r="U51" s="157"/>
      <c r="V51" s="157"/>
      <c r="W51" s="157"/>
      <c r="X51" s="133" t="str">
        <f>IFERROR(IF(O51="","",IF(O51=301,"1",VLOOKUP(O51,IF(O51&lt;=100,'Enter Cabinet Order Here'!$E:$G,'Enter Additional Product Here'!$E:$G),IF(O51&lt;=100,3,2),FALSE))),"")</f>
        <v/>
      </c>
      <c r="Y51" s="134" t="str">
        <f>IFERROR(IF(O51="","",IF(O51=301,'Print Variations'!$D$5,VLOOKUP(O51,IF(O51&lt;=100,'Enter Cabinet Order Here'!$E:$K,'Enter Additional Product Here'!$E:$H),IF(O51&lt;=100,7,4),FALSE))),"")</f>
        <v/>
      </c>
      <c r="Z51" s="134" t="str">
        <f t="shared" si="1"/>
        <v/>
      </c>
      <c r="AD51" s="72" t="s">
        <v>827</v>
      </c>
      <c r="AE51" s="72" t="s">
        <v>3591</v>
      </c>
    </row>
    <row r="52" spans="3:31">
      <c r="C52" s="50" t="str">
        <f>IF(C51&lt;'Print Variations'!$F$5,C51+1,IF(C51='Print Variations'!$F$5,IF('Print Variations'!$F$7=0,IF('Print Variations'!$D$5="$","",IF(IFERROR(MATCH(301,C$13:C51,0),0)&gt;0,"",301)),101),IF(C51&gt;='Print Variations'!$F$7,IF(OR('Print Variations'!$D$5="$",'Print Variations'!$D$5=0),"",IF(IFERROR(MATCH(301,C$13:C51,0),0)&gt;0,"",301)),C51+1)))</f>
        <v/>
      </c>
      <c r="D52" s="32" t="str">
        <f>IFERROR(IF(C52="","",IF(C52=301,"Sales Tax",VLOOKUP(C52,IF(C52&lt;=100,'Enter Cabinet Order Here'!$E:$G,'Enter Additional Product Here'!$E:$G),IF(C52&lt;=100,2,3),FALSE))),"")</f>
        <v/>
      </c>
      <c r="E52" s="157" t="str">
        <f>IFERROR(IF(IF(C52=301,"Sales Tax",VLOOKUP(D52,IF(C52&lt;=100,'Print Here'!$W:$X,'Enter Additional Product Here'!$G:$M),IF(C52&lt;=100,2,3),FALSE))=0,"",IF(C52=301,"Sales Tax",VLOOKUP(D52,IF(C52&lt;=100,'Print Here'!$W:$X,'Enter Additional Product Here'!$G:$M),IF(C52&lt;=100,2,3),FALSE))),"")</f>
        <v/>
      </c>
      <c r="F52" s="157"/>
      <c r="G52" s="157"/>
      <c r="H52" s="157"/>
      <c r="I52" s="157"/>
      <c r="J52" s="157"/>
      <c r="K52" s="133" t="str">
        <f>IFERROR(IF(C52="","",IF(C52=301,"1",VLOOKUP(C52,IF(C52&lt;=100,'Enter Cabinet Order Here'!$E:$G,'Enter Additional Product Here'!$E:$G),IF(C52&lt;=100,3,2),FALSE))),"")</f>
        <v/>
      </c>
      <c r="L52" s="134" t="str">
        <f>IFERROR(IF(C52=301,"",VLOOKUP(D52,IF(C52&lt;=100,'Enter Cabinet Order Here'!$X:$Y,'Enter Additional Product Here'!$G:$H),IF(C52&lt;=100,2,2),FALSE)),"")</f>
        <v/>
      </c>
      <c r="M52" s="134" t="str">
        <f>IFERROR(IF(C52="","",IF(C52=301,'Print Variations'!$D$5,VLOOKUP(C52,IF(C52&lt;=100,'Enter Cabinet Order Here'!$E:$K,'Enter Additional Product Here'!$E:$H),IF(C52&lt;=100,7,4),FALSE))),"")</f>
        <v/>
      </c>
      <c r="N52" s="134" t="str">
        <f t="shared" si="0"/>
        <v/>
      </c>
      <c r="O52" s="50" t="str">
        <f>IF(O51&lt;'Print Variations'!$F$5,O51+1,IF(O51='Print Variations'!$F$5,IF('Print Variations'!$F$7=0,IF('Print Variations'!$D$5="$","",IF(IFERROR(MATCH(301,O$13:O51,0),0)&gt;0,"",301)),101),IF(O51&gt;='Print Variations'!$F$7,IF(OR('Print Variations'!$D$5="$",'Print Variations'!$D$5=0),"",IF(IFERROR(MATCH(301,O$13:O51,0),0)&gt;0,"",301)),O51+1)))</f>
        <v/>
      </c>
      <c r="P52" s="32" t="str">
        <f>IFERROR(IF(O52="","",IF(O52=301,"Sales Tax",VLOOKUP(O52,IF(O52&lt;=100,'Enter Cabinet Order Here'!$E:$G,'Enter Additional Product Here'!$E:$G),IF(O52&lt;=100,2,3),FALSE))),"")</f>
        <v/>
      </c>
      <c r="Q52" s="157" t="str">
        <f>IFERROR(IF(IF(O52=301,"Sales Tax",VLOOKUP(P52,IF(O52&lt;=100,'Print Here'!$W:$X,'Enter Additional Product Here'!$G:$M),IF(O52&lt;=100,2,3),FALSE))=0,"",IF(O52=301,"Sales Tax",VLOOKUP(P52,IF(O52&lt;=100,'Print Here'!$W:$X,'Enter Additional Product Here'!$G:$M),IF(O52&lt;=100,2,3),FALSE))),"")</f>
        <v/>
      </c>
      <c r="R52" s="157"/>
      <c r="S52" s="157"/>
      <c r="T52" s="157"/>
      <c r="U52" s="157"/>
      <c r="V52" s="157"/>
      <c r="W52" s="157"/>
      <c r="X52" s="133" t="str">
        <f>IFERROR(IF(O52="","",IF(O52=301,"1",VLOOKUP(O52,IF(O52&lt;=100,'Enter Cabinet Order Here'!$E:$G,'Enter Additional Product Here'!$E:$G),IF(O52&lt;=100,3,2),FALSE))),"")</f>
        <v/>
      </c>
      <c r="Y52" s="134" t="str">
        <f>IFERROR(IF(O52="","",IF(O52=301,'Print Variations'!$D$5,VLOOKUP(O52,IF(O52&lt;=100,'Enter Cabinet Order Here'!$E:$K,'Enter Additional Product Here'!$E:$H),IF(O52&lt;=100,7,4),FALSE))),"")</f>
        <v/>
      </c>
      <c r="Z52" s="134" t="str">
        <f t="shared" si="1"/>
        <v/>
      </c>
      <c r="AD52" s="72" t="s">
        <v>4608</v>
      </c>
      <c r="AE52" s="72" t="s">
        <v>4944</v>
      </c>
    </row>
    <row r="53" spans="3:31">
      <c r="C53" s="50" t="str">
        <f>IF(C52&lt;'Print Variations'!$F$5,C52+1,IF(C52='Print Variations'!$F$5,IF('Print Variations'!$F$7=0,IF('Print Variations'!$D$5="$","",IF(IFERROR(MATCH(301,C$13:C52,0),0)&gt;0,"",301)),101),IF(C52&gt;='Print Variations'!$F$7,IF(OR('Print Variations'!$D$5="$",'Print Variations'!$D$5=0),"",IF(IFERROR(MATCH(301,C$13:C52,0),0)&gt;0,"",301)),C52+1)))</f>
        <v/>
      </c>
      <c r="D53" s="32" t="str">
        <f>IFERROR(IF(C53="","",IF(C53=301,"Sales Tax",VLOOKUP(C53,IF(C53&lt;=100,'Enter Cabinet Order Here'!$E:$G,'Enter Additional Product Here'!$E:$G),IF(C53&lt;=100,2,3),FALSE))),"")</f>
        <v/>
      </c>
      <c r="E53" s="157" t="str">
        <f>IFERROR(IF(IF(C53=301,"Sales Tax",VLOOKUP(D53,IF(C53&lt;=100,'Print Here'!$W:$X,'Enter Additional Product Here'!$G:$M),IF(C53&lt;=100,2,3),FALSE))=0,"",IF(C53=301,"Sales Tax",VLOOKUP(D53,IF(C53&lt;=100,'Print Here'!$W:$X,'Enter Additional Product Here'!$G:$M),IF(C53&lt;=100,2,3),FALSE))),"")</f>
        <v/>
      </c>
      <c r="F53" s="157"/>
      <c r="G53" s="157"/>
      <c r="H53" s="157"/>
      <c r="I53" s="157"/>
      <c r="J53" s="157"/>
      <c r="K53" s="133" t="str">
        <f>IFERROR(IF(C53="","",IF(C53=301,"1",VLOOKUP(C53,IF(C53&lt;=100,'Enter Cabinet Order Here'!$E:$G,'Enter Additional Product Here'!$E:$G),IF(C53&lt;=100,3,2),FALSE))),"")</f>
        <v/>
      </c>
      <c r="L53" s="134" t="str">
        <f>IFERROR(IF(C53=301,"",VLOOKUP(D53,IF(C53&lt;=100,'Enter Cabinet Order Here'!$X:$Y,'Enter Additional Product Here'!$G:$H),IF(C53&lt;=100,2,2),FALSE)),"")</f>
        <v/>
      </c>
      <c r="M53" s="134" t="str">
        <f>IFERROR(IF(C53="","",IF(C53=301,'Print Variations'!$D$5,VLOOKUP(C53,IF(C53&lt;=100,'Enter Cabinet Order Here'!$E:$K,'Enter Additional Product Here'!$E:$H),IF(C53&lt;=100,7,4),FALSE))),"")</f>
        <v/>
      </c>
      <c r="N53" s="134" t="str">
        <f t="shared" si="0"/>
        <v/>
      </c>
      <c r="O53" s="50" t="str">
        <f>IF(O52&lt;'Print Variations'!$F$5,O52+1,IF(O52='Print Variations'!$F$5,IF('Print Variations'!$F$7=0,IF('Print Variations'!$D$5="$","",IF(IFERROR(MATCH(301,O$13:O52,0),0)&gt;0,"",301)),101),IF(O52&gt;='Print Variations'!$F$7,IF(OR('Print Variations'!$D$5="$",'Print Variations'!$D$5=0),"",IF(IFERROR(MATCH(301,O$13:O52,0),0)&gt;0,"",301)),O52+1)))</f>
        <v/>
      </c>
      <c r="P53" s="32" t="str">
        <f>IFERROR(IF(O53="","",IF(O53=301,"Sales Tax",VLOOKUP(O53,IF(O53&lt;=100,'Enter Cabinet Order Here'!$E:$G,'Enter Additional Product Here'!$E:$G),IF(O53&lt;=100,2,3),FALSE))),"")</f>
        <v/>
      </c>
      <c r="Q53" s="157" t="str">
        <f>IFERROR(IF(IF(O53=301,"Sales Tax",VLOOKUP(P53,IF(O53&lt;=100,'Print Here'!$W:$X,'Enter Additional Product Here'!$G:$M),IF(O53&lt;=100,2,3),FALSE))=0,"",IF(O53=301,"Sales Tax",VLOOKUP(P53,IF(O53&lt;=100,'Print Here'!$W:$X,'Enter Additional Product Here'!$G:$M),IF(O53&lt;=100,2,3),FALSE))),"")</f>
        <v/>
      </c>
      <c r="R53" s="157"/>
      <c r="S53" s="157"/>
      <c r="T53" s="157"/>
      <c r="U53" s="157"/>
      <c r="V53" s="157"/>
      <c r="W53" s="157"/>
      <c r="X53" s="133" t="str">
        <f>IFERROR(IF(O53="","",IF(O53=301,"1",VLOOKUP(O53,IF(O53&lt;=100,'Enter Cabinet Order Here'!$E:$G,'Enter Additional Product Here'!$E:$G),IF(O53&lt;=100,3,2),FALSE))),"")</f>
        <v/>
      </c>
      <c r="Y53" s="134" t="str">
        <f>IFERROR(IF(O53="","",IF(O53=301,'Print Variations'!$D$5,VLOOKUP(O53,IF(O53&lt;=100,'Enter Cabinet Order Here'!$E:$K,'Enter Additional Product Here'!$E:$H),IF(O53&lt;=100,7,4),FALSE))),"")</f>
        <v/>
      </c>
      <c r="Z53" s="134" t="str">
        <f t="shared" si="1"/>
        <v/>
      </c>
      <c r="AD53" s="72" t="s">
        <v>828</v>
      </c>
      <c r="AE53" s="72" t="s">
        <v>4140</v>
      </c>
    </row>
    <row r="54" spans="3:31">
      <c r="C54" s="50" t="str">
        <f>IF(C53&lt;'Print Variations'!$F$5,C53+1,IF(C53='Print Variations'!$F$5,IF('Print Variations'!$F$7=0,IF('Print Variations'!$D$5="$","",IF(IFERROR(MATCH(301,C$13:C53,0),0)&gt;0,"",301)),101),IF(C53&gt;='Print Variations'!$F$7,IF(OR('Print Variations'!$D$5="$",'Print Variations'!$D$5=0),"",IF(IFERROR(MATCH(301,C$13:C53,0),0)&gt;0,"",301)),C53+1)))</f>
        <v/>
      </c>
      <c r="D54" s="32" t="str">
        <f>IFERROR(IF(C54="","",IF(C54=301,"Sales Tax",VLOOKUP(C54,IF(C54&lt;=100,'Enter Cabinet Order Here'!$E:$G,'Enter Additional Product Here'!$E:$G),IF(C54&lt;=100,2,3),FALSE))),"")</f>
        <v/>
      </c>
      <c r="E54" s="157" t="str">
        <f>IFERROR(IF(IF(C54=301,"Sales Tax",VLOOKUP(D54,IF(C54&lt;=100,'Print Here'!$W:$X,'Enter Additional Product Here'!$G:$M),IF(C54&lt;=100,2,3),FALSE))=0,"",IF(C54=301,"Sales Tax",VLOOKUP(D54,IF(C54&lt;=100,'Print Here'!$W:$X,'Enter Additional Product Here'!$G:$M),IF(C54&lt;=100,2,3),FALSE))),"")</f>
        <v/>
      </c>
      <c r="F54" s="157"/>
      <c r="G54" s="157"/>
      <c r="H54" s="157"/>
      <c r="I54" s="157"/>
      <c r="J54" s="157"/>
      <c r="K54" s="133" t="str">
        <f>IFERROR(IF(C54="","",IF(C54=301,"1",VLOOKUP(C54,IF(C54&lt;=100,'Enter Cabinet Order Here'!$E:$G,'Enter Additional Product Here'!$E:$G),IF(C54&lt;=100,3,2),FALSE))),"")</f>
        <v/>
      </c>
      <c r="L54" s="134" t="str">
        <f>IFERROR(IF(C54=301,"",VLOOKUP(D54,IF(C54&lt;=100,'Enter Cabinet Order Here'!$X:$Y,'Enter Additional Product Here'!$G:$H),IF(C54&lt;=100,2,2),FALSE)),"")</f>
        <v/>
      </c>
      <c r="M54" s="134" t="str">
        <f>IFERROR(IF(C54="","",IF(C54=301,'Print Variations'!$D$5,VLOOKUP(C54,IF(C54&lt;=100,'Enter Cabinet Order Here'!$E:$K,'Enter Additional Product Here'!$E:$H),IF(C54&lt;=100,7,4),FALSE))),"")</f>
        <v/>
      </c>
      <c r="N54" s="134" t="str">
        <f t="shared" si="0"/>
        <v/>
      </c>
      <c r="O54" s="50" t="str">
        <f>IF(O53&lt;'Print Variations'!$F$5,O53+1,IF(O53='Print Variations'!$F$5,IF('Print Variations'!$F$7=0,IF('Print Variations'!$D$5="$","",IF(IFERROR(MATCH(301,O$13:O53,0),0)&gt;0,"",301)),101),IF(O53&gt;='Print Variations'!$F$7,IF(OR('Print Variations'!$D$5="$",'Print Variations'!$D$5=0),"",IF(IFERROR(MATCH(301,O$13:O53,0),0)&gt;0,"",301)),O53+1)))</f>
        <v/>
      </c>
      <c r="P54" s="32" t="str">
        <f>IFERROR(IF(O54="","",IF(O54=301,"Sales Tax",VLOOKUP(O54,IF(O54&lt;=100,'Enter Cabinet Order Here'!$E:$G,'Enter Additional Product Here'!$E:$G),IF(O54&lt;=100,2,3),FALSE))),"")</f>
        <v/>
      </c>
      <c r="Q54" s="157" t="str">
        <f>IFERROR(IF(IF(O54=301,"Sales Tax",VLOOKUP(P54,IF(O54&lt;=100,'Print Here'!$W:$X,'Enter Additional Product Here'!$G:$M),IF(O54&lt;=100,2,3),FALSE))=0,"",IF(O54=301,"Sales Tax",VLOOKUP(P54,IF(O54&lt;=100,'Print Here'!$W:$X,'Enter Additional Product Here'!$G:$M),IF(O54&lt;=100,2,3),FALSE))),"")</f>
        <v/>
      </c>
      <c r="R54" s="157"/>
      <c r="S54" s="157"/>
      <c r="T54" s="157"/>
      <c r="U54" s="157"/>
      <c r="V54" s="157"/>
      <c r="W54" s="157"/>
      <c r="X54" s="133" t="str">
        <f>IFERROR(IF(O54="","",IF(O54=301,"1",VLOOKUP(O54,IF(O54&lt;=100,'Enter Cabinet Order Here'!$E:$G,'Enter Additional Product Here'!$E:$G),IF(O54&lt;=100,3,2),FALSE))),"")</f>
        <v/>
      </c>
      <c r="Y54" s="134" t="str">
        <f>IFERROR(IF(O54="","",IF(O54=301,'Print Variations'!$D$5,VLOOKUP(O54,IF(O54&lt;=100,'Enter Cabinet Order Here'!$E:$K,'Enter Additional Product Here'!$E:$H),IF(O54&lt;=100,7,4),FALSE))),"")</f>
        <v/>
      </c>
      <c r="Z54" s="134" t="str">
        <f t="shared" si="1"/>
        <v/>
      </c>
      <c r="AD54" s="72" t="s">
        <v>829</v>
      </c>
      <c r="AE54" s="72" t="s">
        <v>3197</v>
      </c>
    </row>
    <row r="55" spans="3:31">
      <c r="C55" s="50" t="str">
        <f>IF(C54&lt;'Print Variations'!$F$5,C54+1,IF(C54='Print Variations'!$F$5,IF('Print Variations'!$F$7=0,IF('Print Variations'!$D$5="$","",IF(IFERROR(MATCH(301,C$13:C54,0),0)&gt;0,"",301)),101),IF(C54&gt;='Print Variations'!$F$7,IF(OR('Print Variations'!$D$5="$",'Print Variations'!$D$5=0),"",IF(IFERROR(MATCH(301,C$13:C54,0),0)&gt;0,"",301)),C54+1)))</f>
        <v/>
      </c>
      <c r="D55" s="32" t="str">
        <f>IFERROR(IF(C55="","",IF(C55=301,"Sales Tax",VLOOKUP(C55,IF(C55&lt;=100,'Enter Cabinet Order Here'!$E:$G,'Enter Additional Product Here'!$E:$G),IF(C55&lt;=100,2,3),FALSE))),"")</f>
        <v/>
      </c>
      <c r="E55" s="157" t="str">
        <f>IFERROR(IF(IF(C55=301,"Sales Tax",VLOOKUP(D55,IF(C55&lt;=100,'Print Here'!$W:$X,'Enter Additional Product Here'!$G:$M),IF(C55&lt;=100,2,3),FALSE))=0,"",IF(C55=301,"Sales Tax",VLOOKUP(D55,IF(C55&lt;=100,'Print Here'!$W:$X,'Enter Additional Product Here'!$G:$M),IF(C55&lt;=100,2,3),FALSE))),"")</f>
        <v/>
      </c>
      <c r="F55" s="157"/>
      <c r="G55" s="157"/>
      <c r="H55" s="157"/>
      <c r="I55" s="157"/>
      <c r="J55" s="157"/>
      <c r="K55" s="133" t="str">
        <f>IFERROR(IF(C55="","",IF(C55=301,"1",VLOOKUP(C55,IF(C55&lt;=100,'Enter Cabinet Order Here'!$E:$G,'Enter Additional Product Here'!$E:$G),IF(C55&lt;=100,3,2),FALSE))),"")</f>
        <v/>
      </c>
      <c r="L55" s="134" t="str">
        <f>IFERROR(IF(C55=301,"",VLOOKUP(D55,IF(C55&lt;=100,'Enter Cabinet Order Here'!$X:$Y,'Enter Additional Product Here'!$G:$H),IF(C55&lt;=100,2,2),FALSE)),"")</f>
        <v/>
      </c>
      <c r="M55" s="134" t="str">
        <f>IFERROR(IF(C55="","",IF(C55=301,'Print Variations'!$D$5,VLOOKUP(C55,IF(C55&lt;=100,'Enter Cabinet Order Here'!$E:$K,'Enter Additional Product Here'!$E:$H),IF(C55&lt;=100,7,4),FALSE))),"")</f>
        <v/>
      </c>
      <c r="N55" s="134" t="str">
        <f t="shared" si="0"/>
        <v/>
      </c>
      <c r="O55" s="50" t="str">
        <f>IF(O54&lt;'Print Variations'!$F$5,O54+1,IF(O54='Print Variations'!$F$5,IF('Print Variations'!$F$7=0,IF('Print Variations'!$D$5="$","",IF(IFERROR(MATCH(301,O$13:O54,0),0)&gt;0,"",301)),101),IF(O54&gt;='Print Variations'!$F$7,IF(OR('Print Variations'!$D$5="$",'Print Variations'!$D$5=0),"",IF(IFERROR(MATCH(301,O$13:O54,0),0)&gt;0,"",301)),O54+1)))</f>
        <v/>
      </c>
      <c r="P55" s="32" t="str">
        <f>IFERROR(IF(O55="","",IF(O55=301,"Sales Tax",VLOOKUP(O55,IF(O55&lt;=100,'Enter Cabinet Order Here'!$E:$G,'Enter Additional Product Here'!$E:$G),IF(O55&lt;=100,2,3),FALSE))),"")</f>
        <v/>
      </c>
      <c r="Q55" s="157" t="str">
        <f>IFERROR(IF(IF(O55=301,"Sales Tax",VLOOKUP(P55,IF(O55&lt;=100,'Print Here'!$W:$X,'Enter Additional Product Here'!$G:$M),IF(O55&lt;=100,2,3),FALSE))=0,"",IF(O55=301,"Sales Tax",VLOOKUP(P55,IF(O55&lt;=100,'Print Here'!$W:$X,'Enter Additional Product Here'!$G:$M),IF(O55&lt;=100,2,3),FALSE))),"")</f>
        <v/>
      </c>
      <c r="R55" s="157"/>
      <c r="S55" s="157"/>
      <c r="T55" s="157"/>
      <c r="U55" s="157"/>
      <c r="V55" s="157"/>
      <c r="W55" s="157"/>
      <c r="X55" s="133" t="str">
        <f>IFERROR(IF(O55="","",IF(O55=301,"1",VLOOKUP(O55,IF(O55&lt;=100,'Enter Cabinet Order Here'!$E:$G,'Enter Additional Product Here'!$E:$G),IF(O55&lt;=100,3,2),FALSE))),"")</f>
        <v/>
      </c>
      <c r="Y55" s="134" t="str">
        <f>IFERROR(IF(O55="","",IF(O55=301,'Print Variations'!$D$5,VLOOKUP(O55,IF(O55&lt;=100,'Enter Cabinet Order Here'!$E:$K,'Enter Additional Product Here'!$E:$H),IF(O55&lt;=100,7,4),FALSE))),"")</f>
        <v/>
      </c>
      <c r="Z55" s="134" t="str">
        <f t="shared" si="1"/>
        <v/>
      </c>
      <c r="AD55" s="72" t="s">
        <v>830</v>
      </c>
      <c r="AE55" s="72" t="s">
        <v>2656</v>
      </c>
    </row>
    <row r="56" spans="3:31">
      <c r="C56" s="50" t="str">
        <f>IF(C55&lt;'Print Variations'!$F$5,C55+1,IF(C55='Print Variations'!$F$5,IF('Print Variations'!$F$7=0,IF('Print Variations'!$D$5="$","",IF(IFERROR(MATCH(301,C$13:C55,0),0)&gt;0,"",301)),101),IF(C55&gt;='Print Variations'!$F$7,IF(OR('Print Variations'!$D$5="$",'Print Variations'!$D$5=0),"",IF(IFERROR(MATCH(301,C$13:C55,0),0)&gt;0,"",301)),C55+1)))</f>
        <v/>
      </c>
      <c r="D56" s="32" t="str">
        <f>IFERROR(IF(C56="","",IF(C56=301,"Sales Tax",VLOOKUP(C56,IF(C56&lt;=100,'Enter Cabinet Order Here'!$E:$G,'Enter Additional Product Here'!$E:$G),IF(C56&lt;=100,2,3),FALSE))),"")</f>
        <v/>
      </c>
      <c r="E56" s="157" t="str">
        <f>IFERROR(IF(IF(C56=301,"Sales Tax",VLOOKUP(D56,IF(C56&lt;=100,'Print Here'!$W:$X,'Enter Additional Product Here'!$G:$M),IF(C56&lt;=100,2,3),FALSE))=0,"",IF(C56=301,"Sales Tax",VLOOKUP(D56,IF(C56&lt;=100,'Print Here'!$W:$X,'Enter Additional Product Here'!$G:$M),IF(C56&lt;=100,2,3),FALSE))),"")</f>
        <v/>
      </c>
      <c r="F56" s="157"/>
      <c r="G56" s="157"/>
      <c r="H56" s="157"/>
      <c r="I56" s="157"/>
      <c r="J56" s="157"/>
      <c r="K56" s="133" t="str">
        <f>IFERROR(IF(C56="","",IF(C56=301,"1",VLOOKUP(C56,IF(C56&lt;=100,'Enter Cabinet Order Here'!$E:$G,'Enter Additional Product Here'!$E:$G),IF(C56&lt;=100,3,2),FALSE))),"")</f>
        <v/>
      </c>
      <c r="L56" s="134" t="str">
        <f>IFERROR(IF(C56=301,"",VLOOKUP(D56,IF(C56&lt;=100,'Enter Cabinet Order Here'!$X:$Y,'Enter Additional Product Here'!$G:$H),IF(C56&lt;=100,2,2),FALSE)),"")</f>
        <v/>
      </c>
      <c r="M56" s="134" t="str">
        <f>IFERROR(IF(C56="","",IF(C56=301,'Print Variations'!$D$5,VLOOKUP(C56,IF(C56&lt;=100,'Enter Cabinet Order Here'!$E:$K,'Enter Additional Product Here'!$E:$H),IF(C56&lt;=100,7,4),FALSE))),"")</f>
        <v/>
      </c>
      <c r="N56" s="134" t="str">
        <f t="shared" si="0"/>
        <v/>
      </c>
      <c r="O56" s="50" t="str">
        <f>IF(O55&lt;'Print Variations'!$F$5,O55+1,IF(O55='Print Variations'!$F$5,IF('Print Variations'!$F$7=0,IF('Print Variations'!$D$5="$","",IF(IFERROR(MATCH(301,O$13:O55,0),0)&gt;0,"",301)),101),IF(O55&gt;='Print Variations'!$F$7,IF(OR('Print Variations'!$D$5="$",'Print Variations'!$D$5=0),"",IF(IFERROR(MATCH(301,O$13:O55,0),0)&gt;0,"",301)),O55+1)))</f>
        <v/>
      </c>
      <c r="P56" s="32" t="str">
        <f>IFERROR(IF(O56="","",IF(O56=301,"Sales Tax",VLOOKUP(O56,IF(O56&lt;=100,'Enter Cabinet Order Here'!$E:$G,'Enter Additional Product Here'!$E:$G),IF(O56&lt;=100,2,3),FALSE))),"")</f>
        <v/>
      </c>
      <c r="Q56" s="157" t="str">
        <f>IFERROR(IF(IF(O56=301,"Sales Tax",VLOOKUP(P56,IF(O56&lt;=100,'Print Here'!$W:$X,'Enter Additional Product Here'!$G:$M),IF(O56&lt;=100,2,3),FALSE))=0,"",IF(O56=301,"Sales Tax",VLOOKUP(P56,IF(O56&lt;=100,'Print Here'!$W:$X,'Enter Additional Product Here'!$G:$M),IF(O56&lt;=100,2,3),FALSE))),"")</f>
        <v/>
      </c>
      <c r="R56" s="157"/>
      <c r="S56" s="157"/>
      <c r="T56" s="157"/>
      <c r="U56" s="157"/>
      <c r="V56" s="157"/>
      <c r="W56" s="157"/>
      <c r="X56" s="133" t="str">
        <f>IFERROR(IF(O56="","",IF(O56=301,"1",VLOOKUP(O56,IF(O56&lt;=100,'Enter Cabinet Order Here'!$E:$G,'Enter Additional Product Here'!$E:$G),IF(O56&lt;=100,3,2),FALSE))),"")</f>
        <v/>
      </c>
      <c r="Y56" s="134" t="str">
        <f>IFERROR(IF(O56="","",IF(O56=301,'Print Variations'!$D$5,VLOOKUP(O56,IF(O56&lt;=100,'Enter Cabinet Order Here'!$E:$K,'Enter Additional Product Here'!$E:$H),IF(O56&lt;=100,7,4),FALSE))),"")</f>
        <v/>
      </c>
      <c r="Z56" s="134" t="str">
        <f t="shared" si="1"/>
        <v/>
      </c>
      <c r="AD56" s="72" t="s">
        <v>831</v>
      </c>
      <c r="AE56" s="72" t="s">
        <v>3592</v>
      </c>
    </row>
    <row r="57" spans="3:31">
      <c r="C57" s="50" t="str">
        <f>IF(C56&lt;'Print Variations'!$F$5,C56+1,IF(C56='Print Variations'!$F$5,IF('Print Variations'!$F$7=0,IF('Print Variations'!$D$5="$","",IF(IFERROR(MATCH(301,C$13:C56,0),0)&gt;0,"",301)),101),IF(C56&gt;='Print Variations'!$F$7,IF(OR('Print Variations'!$D$5="$",'Print Variations'!$D$5=0),"",IF(IFERROR(MATCH(301,C$13:C56,0),0)&gt;0,"",301)),C56+1)))</f>
        <v/>
      </c>
      <c r="D57" s="32" t="str">
        <f>IFERROR(IF(C57="","",IF(C57=301,"Sales Tax",VLOOKUP(C57,IF(C57&lt;=100,'Enter Cabinet Order Here'!$E:$G,'Enter Additional Product Here'!$E:$G),IF(C57&lt;=100,2,3),FALSE))),"")</f>
        <v/>
      </c>
      <c r="E57" s="157" t="str">
        <f>IFERROR(IF(IF(C57=301,"Sales Tax",VLOOKUP(D57,IF(C57&lt;=100,'Print Here'!$W:$X,'Enter Additional Product Here'!$G:$M),IF(C57&lt;=100,2,3),FALSE))=0,"",IF(C57=301,"Sales Tax",VLOOKUP(D57,IF(C57&lt;=100,'Print Here'!$W:$X,'Enter Additional Product Here'!$G:$M),IF(C57&lt;=100,2,3),FALSE))),"")</f>
        <v/>
      </c>
      <c r="F57" s="157"/>
      <c r="G57" s="157"/>
      <c r="H57" s="157"/>
      <c r="I57" s="157"/>
      <c r="J57" s="157"/>
      <c r="K57" s="133" t="str">
        <f>IFERROR(IF(C57="","",IF(C57=301,"1",VLOOKUP(C57,IF(C57&lt;=100,'Enter Cabinet Order Here'!$E:$G,'Enter Additional Product Here'!$E:$G),IF(C57&lt;=100,3,2),FALSE))),"")</f>
        <v/>
      </c>
      <c r="L57" s="134" t="str">
        <f>IFERROR(IF(C57=301,"",VLOOKUP(D57,IF(C57&lt;=100,'Enter Cabinet Order Here'!$X:$Y,'Enter Additional Product Here'!$G:$H),IF(C57&lt;=100,2,2),FALSE)),"")</f>
        <v/>
      </c>
      <c r="M57" s="134" t="str">
        <f>IFERROR(IF(C57="","",IF(C57=301,'Print Variations'!$D$5,VLOOKUP(C57,IF(C57&lt;=100,'Enter Cabinet Order Here'!$E:$K,'Enter Additional Product Here'!$E:$H),IF(C57&lt;=100,7,4),FALSE))),"")</f>
        <v/>
      </c>
      <c r="N57" s="134" t="str">
        <f t="shared" si="0"/>
        <v/>
      </c>
      <c r="O57" s="50" t="str">
        <f>IF(O56&lt;'Print Variations'!$F$5,O56+1,IF(O56='Print Variations'!$F$5,IF('Print Variations'!$F$7=0,IF('Print Variations'!$D$5="$","",IF(IFERROR(MATCH(301,O$13:O56,0),0)&gt;0,"",301)),101),IF(O56&gt;='Print Variations'!$F$7,IF(OR('Print Variations'!$D$5="$",'Print Variations'!$D$5=0),"",IF(IFERROR(MATCH(301,O$13:O56,0),0)&gt;0,"",301)),O56+1)))</f>
        <v/>
      </c>
      <c r="P57" s="32" t="str">
        <f>IFERROR(IF(O57="","",IF(O57=301,"Sales Tax",VLOOKUP(O57,IF(O57&lt;=100,'Enter Cabinet Order Here'!$E:$G,'Enter Additional Product Here'!$E:$G),IF(O57&lt;=100,2,3),FALSE))),"")</f>
        <v/>
      </c>
      <c r="Q57" s="157" t="str">
        <f>IFERROR(IF(IF(O57=301,"Sales Tax",VLOOKUP(P57,IF(O57&lt;=100,'Print Here'!$W:$X,'Enter Additional Product Here'!$G:$M),IF(O57&lt;=100,2,3),FALSE))=0,"",IF(O57=301,"Sales Tax",VLOOKUP(P57,IF(O57&lt;=100,'Print Here'!$W:$X,'Enter Additional Product Here'!$G:$M),IF(O57&lt;=100,2,3),FALSE))),"")</f>
        <v/>
      </c>
      <c r="R57" s="157"/>
      <c r="S57" s="157"/>
      <c r="T57" s="157"/>
      <c r="U57" s="157"/>
      <c r="V57" s="157"/>
      <c r="W57" s="157"/>
      <c r="X57" s="133" t="str">
        <f>IFERROR(IF(O57="","",IF(O57=301,"1",VLOOKUP(O57,IF(O57&lt;=100,'Enter Cabinet Order Here'!$E:$G,'Enter Additional Product Here'!$E:$G),IF(O57&lt;=100,3,2),FALSE))),"")</f>
        <v/>
      </c>
      <c r="Y57" s="134" t="str">
        <f>IFERROR(IF(O57="","",IF(O57=301,'Print Variations'!$D$5,VLOOKUP(O57,IF(O57&lt;=100,'Enter Cabinet Order Here'!$E:$K,'Enter Additional Product Here'!$E:$H),IF(O57&lt;=100,7,4),FALSE))),"")</f>
        <v/>
      </c>
      <c r="Z57" s="134" t="str">
        <f t="shared" si="1"/>
        <v/>
      </c>
      <c r="AD57" s="72" t="s">
        <v>4609</v>
      </c>
      <c r="AE57" s="72" t="s">
        <v>4945</v>
      </c>
    </row>
    <row r="58" spans="3:31">
      <c r="C58" s="50" t="str">
        <f>IF(C57&lt;'Print Variations'!$F$5,C57+1,IF(C57='Print Variations'!$F$5,IF('Print Variations'!$F$7=0,IF('Print Variations'!$D$5="$","",IF(IFERROR(MATCH(301,C$13:C57,0),0)&gt;0,"",301)),101),IF(C57&gt;='Print Variations'!$F$7,IF(OR('Print Variations'!$D$5="$",'Print Variations'!$D$5=0),"",IF(IFERROR(MATCH(301,C$13:C57,0),0)&gt;0,"",301)),C57+1)))</f>
        <v/>
      </c>
      <c r="D58" s="32" t="str">
        <f>IFERROR(IF(C58="","",IF(C58=301,"Sales Tax",VLOOKUP(C58,IF(C58&lt;=100,'Enter Cabinet Order Here'!$E:$G,'Enter Additional Product Here'!$E:$G),IF(C58&lt;=100,2,3),FALSE))),"")</f>
        <v/>
      </c>
      <c r="E58" s="157" t="str">
        <f>IFERROR(IF(IF(C58=301,"Sales Tax",VLOOKUP(D58,IF(C58&lt;=100,'Print Here'!$W:$X,'Enter Additional Product Here'!$G:$M),IF(C58&lt;=100,2,3),FALSE))=0,"",IF(C58=301,"Sales Tax",VLOOKUP(D58,IF(C58&lt;=100,'Print Here'!$W:$X,'Enter Additional Product Here'!$G:$M),IF(C58&lt;=100,2,3),FALSE))),"")</f>
        <v/>
      </c>
      <c r="F58" s="157"/>
      <c r="G58" s="157"/>
      <c r="H58" s="157"/>
      <c r="I58" s="157"/>
      <c r="J58" s="157"/>
      <c r="K58" s="133" t="str">
        <f>IFERROR(IF(C58="","",IF(C58=301,"1",VLOOKUP(C58,IF(C58&lt;=100,'Enter Cabinet Order Here'!$E:$G,'Enter Additional Product Here'!$E:$G),IF(C58&lt;=100,3,2),FALSE))),"")</f>
        <v/>
      </c>
      <c r="L58" s="134" t="str">
        <f>IFERROR(IF(C58=301,"",VLOOKUP(D58,IF(C58&lt;=100,'Enter Cabinet Order Here'!$X:$Y,'Enter Additional Product Here'!$G:$H),IF(C58&lt;=100,2,2),FALSE)),"")</f>
        <v/>
      </c>
      <c r="M58" s="134" t="str">
        <f>IFERROR(IF(C58="","",IF(C58=301,'Print Variations'!$D$5,VLOOKUP(C58,IF(C58&lt;=100,'Enter Cabinet Order Here'!$E:$K,'Enter Additional Product Here'!$E:$H),IF(C58&lt;=100,7,4),FALSE))),"")</f>
        <v/>
      </c>
      <c r="N58" s="134" t="str">
        <f t="shared" si="0"/>
        <v/>
      </c>
      <c r="O58" s="50" t="str">
        <f>IF(O57&lt;'Print Variations'!$F$5,O57+1,IF(O57='Print Variations'!$F$5,IF('Print Variations'!$F$7=0,IF('Print Variations'!$D$5="$","",IF(IFERROR(MATCH(301,O$13:O57,0),0)&gt;0,"",301)),101),IF(O57&gt;='Print Variations'!$F$7,IF(OR('Print Variations'!$D$5="$",'Print Variations'!$D$5=0),"",IF(IFERROR(MATCH(301,O$13:O57,0),0)&gt;0,"",301)),O57+1)))</f>
        <v/>
      </c>
      <c r="P58" s="32" t="str">
        <f>IFERROR(IF(O58="","",IF(O58=301,"Sales Tax",VLOOKUP(O58,IF(O58&lt;=100,'Enter Cabinet Order Here'!$E:$G,'Enter Additional Product Here'!$E:$G),IF(O58&lt;=100,2,3),FALSE))),"")</f>
        <v/>
      </c>
      <c r="Q58" s="157" t="str">
        <f>IFERROR(IF(IF(O58=301,"Sales Tax",VLOOKUP(P58,IF(O58&lt;=100,'Print Here'!$W:$X,'Enter Additional Product Here'!$G:$M),IF(O58&lt;=100,2,3),FALSE))=0,"",IF(O58=301,"Sales Tax",VLOOKUP(P58,IF(O58&lt;=100,'Print Here'!$W:$X,'Enter Additional Product Here'!$G:$M),IF(O58&lt;=100,2,3),FALSE))),"")</f>
        <v/>
      </c>
      <c r="R58" s="157"/>
      <c r="S58" s="157"/>
      <c r="T58" s="157"/>
      <c r="U58" s="157"/>
      <c r="V58" s="157"/>
      <c r="W58" s="157"/>
      <c r="X58" s="133" t="str">
        <f>IFERROR(IF(O58="","",IF(O58=301,"1",VLOOKUP(O58,IF(O58&lt;=100,'Enter Cabinet Order Here'!$E:$G,'Enter Additional Product Here'!$E:$G),IF(O58&lt;=100,3,2),FALSE))),"")</f>
        <v/>
      </c>
      <c r="Y58" s="134" t="str">
        <f>IFERROR(IF(O58="","",IF(O58=301,'Print Variations'!$D$5,VLOOKUP(O58,IF(O58&lt;=100,'Enter Cabinet Order Here'!$E:$K,'Enter Additional Product Here'!$E:$H),IF(O58&lt;=100,7,4),FALSE))),"")</f>
        <v/>
      </c>
      <c r="Z58" s="134" t="str">
        <f t="shared" si="1"/>
        <v/>
      </c>
      <c r="AD58" s="72" t="s">
        <v>832</v>
      </c>
      <c r="AE58" s="72" t="s">
        <v>4141</v>
      </c>
    </row>
    <row r="59" spans="3:31">
      <c r="C59" s="50" t="str">
        <f>IF(C58&lt;'Print Variations'!$F$5,C58+1,IF(C58='Print Variations'!$F$5,IF('Print Variations'!$F$7=0,IF('Print Variations'!$D$5="$","",IF(IFERROR(MATCH(301,C$13:C58,0),0)&gt;0,"",301)),101),IF(C58&gt;='Print Variations'!$F$7,IF(OR('Print Variations'!$D$5="$",'Print Variations'!$D$5=0),"",IF(IFERROR(MATCH(301,C$13:C58,0),0)&gt;0,"",301)),C58+1)))</f>
        <v/>
      </c>
      <c r="D59" s="32" t="str">
        <f>IFERROR(IF(C59="","",IF(C59=301,"Sales Tax",VLOOKUP(C59,IF(C59&lt;=100,'Enter Cabinet Order Here'!$E:$G,'Enter Additional Product Here'!$E:$G),IF(C59&lt;=100,2,3),FALSE))),"")</f>
        <v/>
      </c>
      <c r="E59" s="157" t="str">
        <f>IFERROR(IF(IF(C59=301,"Sales Tax",VLOOKUP(D59,IF(C59&lt;=100,'Print Here'!$W:$X,'Enter Additional Product Here'!$G:$M),IF(C59&lt;=100,2,3),FALSE))=0,"",IF(C59=301,"Sales Tax",VLOOKUP(D59,IF(C59&lt;=100,'Print Here'!$W:$X,'Enter Additional Product Here'!$G:$M),IF(C59&lt;=100,2,3),FALSE))),"")</f>
        <v/>
      </c>
      <c r="F59" s="157"/>
      <c r="G59" s="157"/>
      <c r="H59" s="157"/>
      <c r="I59" s="157"/>
      <c r="J59" s="157"/>
      <c r="K59" s="133" t="str">
        <f>IFERROR(IF(C59="","",IF(C59=301,"1",VLOOKUP(C59,IF(C59&lt;=100,'Enter Cabinet Order Here'!$E:$G,'Enter Additional Product Here'!$E:$G),IF(C59&lt;=100,3,2),FALSE))),"")</f>
        <v/>
      </c>
      <c r="L59" s="134" t="str">
        <f>IFERROR(IF(C59=301,"",VLOOKUP(D59,IF(C59&lt;=100,'Enter Cabinet Order Here'!$X:$Y,'Enter Additional Product Here'!$G:$H),IF(C59&lt;=100,2,2),FALSE)),"")</f>
        <v/>
      </c>
      <c r="M59" s="134" t="str">
        <f>IFERROR(IF(C59="","",IF(C59=301,'Print Variations'!$D$5,VLOOKUP(C59,IF(C59&lt;=100,'Enter Cabinet Order Here'!$E:$K,'Enter Additional Product Here'!$E:$H),IF(C59&lt;=100,7,4),FALSE))),"")</f>
        <v/>
      </c>
      <c r="N59" s="134" t="str">
        <f t="shared" si="0"/>
        <v/>
      </c>
      <c r="O59" s="50" t="str">
        <f>IF(O58&lt;'Print Variations'!$F$5,O58+1,IF(O58='Print Variations'!$F$5,IF('Print Variations'!$F$7=0,IF('Print Variations'!$D$5="$","",IF(IFERROR(MATCH(301,O$13:O58,0),0)&gt;0,"",301)),101),IF(O58&gt;='Print Variations'!$F$7,IF(OR('Print Variations'!$D$5="$",'Print Variations'!$D$5=0),"",IF(IFERROR(MATCH(301,O$13:O58,0),0)&gt;0,"",301)),O58+1)))</f>
        <v/>
      </c>
      <c r="P59" s="32" t="str">
        <f>IFERROR(IF(O59="","",IF(O59=301,"Sales Tax",VLOOKUP(O59,IF(O59&lt;=100,'Enter Cabinet Order Here'!$E:$G,'Enter Additional Product Here'!$E:$G),IF(O59&lt;=100,2,3),FALSE))),"")</f>
        <v/>
      </c>
      <c r="Q59" s="157" t="str">
        <f>IFERROR(IF(IF(O59=301,"Sales Tax",VLOOKUP(P59,IF(O59&lt;=100,'Print Here'!$W:$X,'Enter Additional Product Here'!$G:$M),IF(O59&lt;=100,2,3),FALSE))=0,"",IF(O59=301,"Sales Tax",VLOOKUP(P59,IF(O59&lt;=100,'Print Here'!$W:$X,'Enter Additional Product Here'!$G:$M),IF(O59&lt;=100,2,3),FALSE))),"")</f>
        <v/>
      </c>
      <c r="R59" s="157"/>
      <c r="S59" s="157"/>
      <c r="T59" s="157"/>
      <c r="U59" s="157"/>
      <c r="V59" s="157"/>
      <c r="W59" s="157"/>
      <c r="X59" s="133" t="str">
        <f>IFERROR(IF(O59="","",IF(O59=301,"1",VLOOKUP(O59,IF(O59&lt;=100,'Enter Cabinet Order Here'!$E:$G,'Enter Additional Product Here'!$E:$G),IF(O59&lt;=100,3,2),FALSE))),"")</f>
        <v/>
      </c>
      <c r="Y59" s="134" t="str">
        <f>IFERROR(IF(O59="","",IF(O59=301,'Print Variations'!$D$5,VLOOKUP(O59,IF(O59&lt;=100,'Enter Cabinet Order Here'!$E:$K,'Enter Additional Product Here'!$E:$H),IF(O59&lt;=100,7,4),FALSE))),"")</f>
        <v/>
      </c>
      <c r="Z59" s="134" t="str">
        <f t="shared" si="1"/>
        <v/>
      </c>
      <c r="AD59" s="72" t="s">
        <v>380</v>
      </c>
      <c r="AE59" s="72" t="s">
        <v>3053</v>
      </c>
    </row>
    <row r="60" spans="3:31">
      <c r="C60" s="50" t="str">
        <f>IF(C59&lt;'Print Variations'!$F$5,C59+1,IF(C59='Print Variations'!$F$5,IF('Print Variations'!$F$7=0,IF('Print Variations'!$D$5="$","",IF(IFERROR(MATCH(301,C$13:C59,0),0)&gt;0,"",301)),101),IF(C59&gt;='Print Variations'!$F$7,IF(OR('Print Variations'!$D$5="$",'Print Variations'!$D$5=0),"",IF(IFERROR(MATCH(301,C$13:C59,0),0)&gt;0,"",301)),C59+1)))</f>
        <v/>
      </c>
      <c r="D60" s="32" t="str">
        <f>IFERROR(IF(C60="","",IF(C60=301,"Sales Tax",VLOOKUP(C60,IF(C60&lt;=100,'Enter Cabinet Order Here'!$E:$G,'Enter Additional Product Here'!$E:$G),IF(C60&lt;=100,2,3),FALSE))),"")</f>
        <v/>
      </c>
      <c r="E60" s="157" t="str">
        <f>IFERROR(IF(IF(C60=301,"Sales Tax",VLOOKUP(D60,IF(C60&lt;=100,'Print Here'!$W:$X,'Enter Additional Product Here'!$G:$M),IF(C60&lt;=100,2,3),FALSE))=0,"",IF(C60=301,"Sales Tax",VLOOKUP(D60,IF(C60&lt;=100,'Print Here'!$W:$X,'Enter Additional Product Here'!$G:$M),IF(C60&lt;=100,2,3),FALSE))),"")</f>
        <v/>
      </c>
      <c r="F60" s="157"/>
      <c r="G60" s="157"/>
      <c r="H60" s="157"/>
      <c r="I60" s="157"/>
      <c r="J60" s="157"/>
      <c r="K60" s="133" t="str">
        <f>IFERROR(IF(C60="","",IF(C60=301,"1",VLOOKUP(C60,IF(C60&lt;=100,'Enter Cabinet Order Here'!$E:$G,'Enter Additional Product Here'!$E:$G),IF(C60&lt;=100,3,2),FALSE))),"")</f>
        <v/>
      </c>
      <c r="L60" s="134" t="str">
        <f>IFERROR(IF(C60=301,"",VLOOKUP(D60,IF(C60&lt;=100,'Enter Cabinet Order Here'!$X:$Y,'Enter Additional Product Here'!$G:$H),IF(C60&lt;=100,2,2),FALSE)),"")</f>
        <v/>
      </c>
      <c r="M60" s="134" t="str">
        <f>IFERROR(IF(C60="","",IF(C60=301,'Print Variations'!$D$5,VLOOKUP(C60,IF(C60&lt;=100,'Enter Cabinet Order Here'!$E:$K,'Enter Additional Product Here'!$E:$H),IF(C60&lt;=100,7,4),FALSE))),"")</f>
        <v/>
      </c>
      <c r="N60" s="134" t="str">
        <f t="shared" si="0"/>
        <v/>
      </c>
      <c r="O60" s="50" t="str">
        <f>IF(O59&lt;'Print Variations'!$F$5,O59+1,IF(O59='Print Variations'!$F$5,IF('Print Variations'!$F$7=0,IF('Print Variations'!$D$5="$","",IF(IFERROR(MATCH(301,O$13:O59,0),0)&gt;0,"",301)),101),IF(O59&gt;='Print Variations'!$F$7,IF(OR('Print Variations'!$D$5="$",'Print Variations'!$D$5=0),"",IF(IFERROR(MATCH(301,O$13:O59,0),0)&gt;0,"",301)),O59+1)))</f>
        <v/>
      </c>
      <c r="P60" s="32" t="str">
        <f>IFERROR(IF(O60="","",IF(O60=301,"Sales Tax",VLOOKUP(O60,IF(O60&lt;=100,'Enter Cabinet Order Here'!$E:$G,'Enter Additional Product Here'!$E:$G),IF(O60&lt;=100,2,3),FALSE))),"")</f>
        <v/>
      </c>
      <c r="Q60" s="157" t="str">
        <f>IFERROR(IF(IF(O60=301,"Sales Tax",VLOOKUP(P60,IF(O60&lt;=100,'Print Here'!$W:$X,'Enter Additional Product Here'!$G:$M),IF(O60&lt;=100,2,3),FALSE))=0,"",IF(O60=301,"Sales Tax",VLOOKUP(P60,IF(O60&lt;=100,'Print Here'!$W:$X,'Enter Additional Product Here'!$G:$M),IF(O60&lt;=100,2,3),FALSE))),"")</f>
        <v/>
      </c>
      <c r="R60" s="157"/>
      <c r="S60" s="157"/>
      <c r="T60" s="157"/>
      <c r="U60" s="157"/>
      <c r="V60" s="157"/>
      <c r="W60" s="157"/>
      <c r="X60" s="133" t="str">
        <f>IFERROR(IF(O60="","",IF(O60=301,"1",VLOOKUP(O60,IF(O60&lt;=100,'Enter Cabinet Order Here'!$E:$G,'Enter Additional Product Here'!$E:$G),IF(O60&lt;=100,3,2),FALSE))),"")</f>
        <v/>
      </c>
      <c r="Y60" s="134" t="str">
        <f>IFERROR(IF(O60="","",IF(O60=301,'Print Variations'!$D$5,VLOOKUP(O60,IF(O60&lt;=100,'Enter Cabinet Order Here'!$E:$K,'Enter Additional Product Here'!$E:$H),IF(O60&lt;=100,7,4),FALSE))),"")</f>
        <v/>
      </c>
      <c r="Z60" s="134" t="str">
        <f t="shared" si="1"/>
        <v/>
      </c>
      <c r="AD60" s="72" t="s">
        <v>381</v>
      </c>
      <c r="AE60" s="72" t="s">
        <v>2511</v>
      </c>
    </row>
    <row r="61" spans="3:31">
      <c r="C61" s="50" t="str">
        <f>IF(C60&lt;'Print Variations'!$F$5,C60+1,IF(C60='Print Variations'!$F$5,IF('Print Variations'!$F$7=0,IF('Print Variations'!$D$5="$","",IF(IFERROR(MATCH(301,C$13:C60,0),0)&gt;0,"",301)),101),IF(C60&gt;='Print Variations'!$F$7,IF(OR('Print Variations'!$D$5="$",'Print Variations'!$D$5=0),"",IF(IFERROR(MATCH(301,C$13:C60,0),0)&gt;0,"",301)),C60+1)))</f>
        <v/>
      </c>
      <c r="D61" s="32" t="str">
        <f>IFERROR(IF(C61="","",IF(C61=301,"Sales Tax",VLOOKUP(C61,IF(C61&lt;=100,'Enter Cabinet Order Here'!$E:$G,'Enter Additional Product Here'!$E:$G),IF(C61&lt;=100,2,3),FALSE))),"")</f>
        <v/>
      </c>
      <c r="E61" s="157" t="str">
        <f>IFERROR(IF(IF(C61=301,"Sales Tax",VLOOKUP(D61,IF(C61&lt;=100,'Print Here'!$W:$X,'Enter Additional Product Here'!$G:$M),IF(C61&lt;=100,2,3),FALSE))=0,"",IF(C61=301,"Sales Tax",VLOOKUP(D61,IF(C61&lt;=100,'Print Here'!$W:$X,'Enter Additional Product Here'!$G:$M),IF(C61&lt;=100,2,3),FALSE))),"")</f>
        <v/>
      </c>
      <c r="F61" s="157"/>
      <c r="G61" s="157"/>
      <c r="H61" s="157"/>
      <c r="I61" s="157"/>
      <c r="J61" s="157"/>
      <c r="K61" s="133" t="str">
        <f>IFERROR(IF(C61="","",IF(C61=301,"1",VLOOKUP(C61,IF(C61&lt;=100,'Enter Cabinet Order Here'!$E:$G,'Enter Additional Product Here'!$E:$G),IF(C61&lt;=100,3,2),FALSE))),"")</f>
        <v/>
      </c>
      <c r="L61" s="134" t="str">
        <f>IFERROR(IF(C61=301,"",VLOOKUP(D61,IF(C61&lt;=100,'Enter Cabinet Order Here'!$X:$Y,'Enter Additional Product Here'!$G:$H),IF(C61&lt;=100,2,2),FALSE)),"")</f>
        <v/>
      </c>
      <c r="M61" s="134" t="str">
        <f>IFERROR(IF(C61="","",IF(C61=301,'Print Variations'!$D$5,VLOOKUP(C61,IF(C61&lt;=100,'Enter Cabinet Order Here'!$E:$K,'Enter Additional Product Here'!$E:$H),IF(C61&lt;=100,7,4),FALSE))),"")</f>
        <v/>
      </c>
      <c r="N61" s="134" t="str">
        <f t="shared" si="0"/>
        <v/>
      </c>
      <c r="O61" s="50" t="str">
        <f>IF(O60&lt;'Print Variations'!$F$5,O60+1,IF(O60='Print Variations'!$F$5,IF('Print Variations'!$F$7=0,IF('Print Variations'!$D$5="$","",IF(IFERROR(MATCH(301,O$13:O60,0),0)&gt;0,"",301)),101),IF(O60&gt;='Print Variations'!$F$7,IF(OR('Print Variations'!$D$5="$",'Print Variations'!$D$5=0),"",IF(IFERROR(MATCH(301,O$13:O60,0),0)&gt;0,"",301)),O60+1)))</f>
        <v/>
      </c>
      <c r="P61" s="32" t="str">
        <f>IFERROR(IF(O61="","",IF(O61=301,"Sales Tax",VLOOKUP(O61,IF(O61&lt;=100,'Enter Cabinet Order Here'!$E:$G,'Enter Additional Product Here'!$E:$G),IF(O61&lt;=100,2,3),FALSE))),"")</f>
        <v/>
      </c>
      <c r="Q61" s="157" t="str">
        <f>IFERROR(IF(IF(O61=301,"Sales Tax",VLOOKUP(P61,IF(O61&lt;=100,'Print Here'!$W:$X,'Enter Additional Product Here'!$G:$M),IF(O61&lt;=100,2,3),FALSE))=0,"",IF(O61=301,"Sales Tax",VLOOKUP(P61,IF(O61&lt;=100,'Print Here'!$W:$X,'Enter Additional Product Here'!$G:$M),IF(O61&lt;=100,2,3),FALSE))),"")</f>
        <v/>
      </c>
      <c r="R61" s="157"/>
      <c r="S61" s="157"/>
      <c r="T61" s="157"/>
      <c r="U61" s="157"/>
      <c r="V61" s="157"/>
      <c r="W61" s="157"/>
      <c r="X61" s="133" t="str">
        <f>IFERROR(IF(O61="","",IF(O61=301,"1",VLOOKUP(O61,IF(O61&lt;=100,'Enter Cabinet Order Here'!$E:$G,'Enter Additional Product Here'!$E:$G),IF(O61&lt;=100,3,2),FALSE))),"")</f>
        <v/>
      </c>
      <c r="Y61" s="134" t="str">
        <f>IFERROR(IF(O61="","",IF(O61=301,'Print Variations'!$D$5,VLOOKUP(O61,IF(O61&lt;=100,'Enter Cabinet Order Here'!$E:$K,'Enter Additional Product Here'!$E:$H),IF(O61&lt;=100,7,4),FALSE))),"")</f>
        <v/>
      </c>
      <c r="Z61" s="134" t="str">
        <f t="shared" si="1"/>
        <v/>
      </c>
      <c r="AD61" s="72" t="s">
        <v>382</v>
      </c>
      <c r="AE61" s="72" t="s">
        <v>3996</v>
      </c>
    </row>
    <row r="62" spans="3:31">
      <c r="C62" s="50" t="str">
        <f>IF(C61&lt;'Print Variations'!$F$5,C61+1,IF(C61='Print Variations'!$F$5,IF('Print Variations'!$F$7=0,IF('Print Variations'!$D$5="$","",IF(IFERROR(MATCH(301,C$13:C61,0),0)&gt;0,"",301)),101),IF(C61&gt;='Print Variations'!$F$7,IF(OR('Print Variations'!$D$5="$",'Print Variations'!$D$5=0),"",IF(IFERROR(MATCH(301,C$13:C61,0),0)&gt;0,"",301)),C61+1)))</f>
        <v/>
      </c>
      <c r="D62" s="32" t="str">
        <f>IFERROR(IF(C62="","",IF(C62=301,"Sales Tax",VLOOKUP(C62,IF(C62&lt;=100,'Enter Cabinet Order Here'!$E:$G,'Enter Additional Product Here'!$E:$G),IF(C62&lt;=100,2,3),FALSE))),"")</f>
        <v/>
      </c>
      <c r="E62" s="157" t="str">
        <f>IFERROR(IF(IF(C62=301,"Sales Tax",VLOOKUP(D62,IF(C62&lt;=100,'Print Here'!$W:$X,'Enter Additional Product Here'!$G:$M),IF(C62&lt;=100,2,3),FALSE))=0,"",IF(C62=301,"Sales Tax",VLOOKUP(D62,IF(C62&lt;=100,'Print Here'!$W:$X,'Enter Additional Product Here'!$G:$M),IF(C62&lt;=100,2,3),FALSE))),"")</f>
        <v/>
      </c>
      <c r="F62" s="157"/>
      <c r="G62" s="157"/>
      <c r="H62" s="157"/>
      <c r="I62" s="157"/>
      <c r="J62" s="157"/>
      <c r="K62" s="133" t="str">
        <f>IFERROR(IF(C62="","",IF(C62=301,"1",VLOOKUP(C62,IF(C62&lt;=100,'Enter Cabinet Order Here'!$E:$G,'Enter Additional Product Here'!$E:$G),IF(C62&lt;=100,3,2),FALSE))),"")</f>
        <v/>
      </c>
      <c r="L62" s="134" t="str">
        <f>IFERROR(IF(C62=301,"",VLOOKUP(D62,IF(C62&lt;=100,'Enter Cabinet Order Here'!$X:$Y,'Enter Additional Product Here'!$G:$H),IF(C62&lt;=100,2,2),FALSE)),"")</f>
        <v/>
      </c>
      <c r="M62" s="134" t="str">
        <f>IFERROR(IF(C62="","",IF(C62=301,'Print Variations'!$D$5,VLOOKUP(C62,IF(C62&lt;=100,'Enter Cabinet Order Here'!$E:$K,'Enter Additional Product Here'!$E:$H),IF(C62&lt;=100,7,4),FALSE))),"")</f>
        <v/>
      </c>
      <c r="N62" s="134" t="str">
        <f t="shared" si="0"/>
        <v/>
      </c>
      <c r="O62" s="50" t="str">
        <f>IF(O61&lt;'Print Variations'!$F$5,O61+1,IF(O61='Print Variations'!$F$5,IF('Print Variations'!$F$7=0,IF('Print Variations'!$D$5="$","",IF(IFERROR(MATCH(301,O$13:O61,0),0)&gt;0,"",301)),101),IF(O61&gt;='Print Variations'!$F$7,IF(OR('Print Variations'!$D$5="$",'Print Variations'!$D$5=0),"",IF(IFERROR(MATCH(301,O$13:O61,0),0)&gt;0,"",301)),O61+1)))</f>
        <v/>
      </c>
      <c r="P62" s="32" t="str">
        <f>IFERROR(IF(O62="","",IF(O62=301,"Sales Tax",VLOOKUP(O62,IF(O62&lt;=100,'Enter Cabinet Order Here'!$E:$G,'Enter Additional Product Here'!$E:$G),IF(O62&lt;=100,2,3),FALSE))),"")</f>
        <v/>
      </c>
      <c r="Q62" s="157" t="str">
        <f>IFERROR(IF(IF(O62=301,"Sales Tax",VLOOKUP(P62,IF(O62&lt;=100,'Print Here'!$W:$X,'Enter Additional Product Here'!$G:$M),IF(O62&lt;=100,2,3),FALSE))=0,"",IF(O62=301,"Sales Tax",VLOOKUP(P62,IF(O62&lt;=100,'Print Here'!$W:$X,'Enter Additional Product Here'!$G:$M),IF(O62&lt;=100,2,3),FALSE))),"")</f>
        <v/>
      </c>
      <c r="R62" s="157"/>
      <c r="S62" s="157"/>
      <c r="T62" s="157"/>
      <c r="U62" s="157"/>
      <c r="V62" s="157"/>
      <c r="W62" s="157"/>
      <c r="X62" s="133" t="str">
        <f>IFERROR(IF(O62="","",IF(O62=301,"1",VLOOKUP(O62,IF(O62&lt;=100,'Enter Cabinet Order Here'!$E:$G,'Enter Additional Product Here'!$E:$G),IF(O62&lt;=100,3,2),FALSE))),"")</f>
        <v/>
      </c>
      <c r="Y62" s="134" t="str">
        <f>IFERROR(IF(O62="","",IF(O62=301,'Print Variations'!$D$5,VLOOKUP(O62,IF(O62&lt;=100,'Enter Cabinet Order Here'!$E:$K,'Enter Additional Product Here'!$E:$H),IF(O62&lt;=100,7,4),FALSE))),"")</f>
        <v/>
      </c>
      <c r="Z62" s="134" t="str">
        <f t="shared" si="1"/>
        <v/>
      </c>
      <c r="AD62" s="72" t="s">
        <v>833</v>
      </c>
      <c r="AE62" s="72" t="s">
        <v>3198</v>
      </c>
    </row>
    <row r="63" spans="3:31">
      <c r="C63" s="50" t="str">
        <f>IF(C62&lt;'Print Variations'!$F$5,C62+1,IF(C62='Print Variations'!$F$5,IF('Print Variations'!$F$7=0,IF('Print Variations'!$D$5="$","",IF(IFERROR(MATCH(301,C$13:C62,0),0)&gt;0,"",301)),101),IF(C62&gt;='Print Variations'!$F$7,IF(OR('Print Variations'!$D$5="$",'Print Variations'!$D$5=0),"",IF(IFERROR(MATCH(301,C$13:C62,0),0)&gt;0,"",301)),C62+1)))</f>
        <v/>
      </c>
      <c r="D63" s="32" t="str">
        <f>IFERROR(IF(C63="","",IF(C63=301,"Sales Tax",VLOOKUP(C63,IF(C63&lt;=100,'Enter Cabinet Order Here'!$E:$G,'Enter Additional Product Here'!$E:$G),IF(C63&lt;=100,2,3),FALSE))),"")</f>
        <v/>
      </c>
      <c r="E63" s="157" t="str">
        <f>IFERROR(IF(IF(C63=301,"Sales Tax",VLOOKUP(D63,IF(C63&lt;=100,'Print Here'!$W:$X,'Enter Additional Product Here'!$G:$M),IF(C63&lt;=100,2,3),FALSE))=0,"",IF(C63=301,"Sales Tax",VLOOKUP(D63,IF(C63&lt;=100,'Print Here'!$W:$X,'Enter Additional Product Here'!$G:$M),IF(C63&lt;=100,2,3),FALSE))),"")</f>
        <v/>
      </c>
      <c r="F63" s="157"/>
      <c r="G63" s="157"/>
      <c r="H63" s="157"/>
      <c r="I63" s="157"/>
      <c r="J63" s="157"/>
      <c r="K63" s="133" t="str">
        <f>IFERROR(IF(C63="","",IF(C63=301,"1",VLOOKUP(C63,IF(C63&lt;=100,'Enter Cabinet Order Here'!$E:$G,'Enter Additional Product Here'!$E:$G),IF(C63&lt;=100,3,2),FALSE))),"")</f>
        <v/>
      </c>
      <c r="L63" s="134" t="str">
        <f>IFERROR(IF(C63=301,"",VLOOKUP(D63,IF(C63&lt;=100,'Enter Cabinet Order Here'!$X:$Y,'Enter Additional Product Here'!$G:$H),IF(C63&lt;=100,2,2),FALSE)),"")</f>
        <v/>
      </c>
      <c r="M63" s="134" t="str">
        <f>IFERROR(IF(C63="","",IF(C63=301,'Print Variations'!$D$5,VLOOKUP(C63,IF(C63&lt;=100,'Enter Cabinet Order Here'!$E:$K,'Enter Additional Product Here'!$E:$H),IF(C63&lt;=100,7,4),FALSE))),"")</f>
        <v/>
      </c>
      <c r="N63" s="134" t="str">
        <f t="shared" si="0"/>
        <v/>
      </c>
      <c r="O63" s="50" t="str">
        <f>IF(O62&lt;'Print Variations'!$F$5,O62+1,IF(O62='Print Variations'!$F$5,IF('Print Variations'!$F$7=0,IF('Print Variations'!$D$5="$","",IF(IFERROR(MATCH(301,O$13:O62,0),0)&gt;0,"",301)),101),IF(O62&gt;='Print Variations'!$F$7,IF(OR('Print Variations'!$D$5="$",'Print Variations'!$D$5=0),"",IF(IFERROR(MATCH(301,O$13:O62,0),0)&gt;0,"",301)),O62+1)))</f>
        <v/>
      </c>
      <c r="P63" s="32" t="str">
        <f>IFERROR(IF(O63="","",IF(O63=301,"Sales Tax",VLOOKUP(O63,IF(O63&lt;=100,'Enter Cabinet Order Here'!$E:$G,'Enter Additional Product Here'!$E:$G),IF(O63&lt;=100,2,3),FALSE))),"")</f>
        <v/>
      </c>
      <c r="Q63" s="157" t="str">
        <f>IFERROR(IF(IF(O63=301,"Sales Tax",VLOOKUP(P63,IF(O63&lt;=100,'Print Here'!$W:$X,'Enter Additional Product Here'!$G:$M),IF(O63&lt;=100,2,3),FALSE))=0,"",IF(O63=301,"Sales Tax",VLOOKUP(P63,IF(O63&lt;=100,'Print Here'!$W:$X,'Enter Additional Product Here'!$G:$M),IF(O63&lt;=100,2,3),FALSE))),"")</f>
        <v/>
      </c>
      <c r="R63" s="157"/>
      <c r="S63" s="157"/>
      <c r="T63" s="157"/>
      <c r="U63" s="157"/>
      <c r="V63" s="157"/>
      <c r="W63" s="157"/>
      <c r="X63" s="133" t="str">
        <f>IFERROR(IF(O63="","",IF(O63=301,"1",VLOOKUP(O63,IF(O63&lt;=100,'Enter Cabinet Order Here'!$E:$G,'Enter Additional Product Here'!$E:$G),IF(O63&lt;=100,3,2),FALSE))),"")</f>
        <v/>
      </c>
      <c r="Y63" s="134" t="str">
        <f>IFERROR(IF(O63="","",IF(O63=301,'Print Variations'!$D$5,VLOOKUP(O63,IF(O63&lt;=100,'Enter Cabinet Order Here'!$E:$K,'Enter Additional Product Here'!$E:$H),IF(O63&lt;=100,7,4),FALSE))),"")</f>
        <v/>
      </c>
      <c r="Z63" s="134" t="str">
        <f t="shared" si="1"/>
        <v/>
      </c>
      <c r="AD63" s="72" t="s">
        <v>834</v>
      </c>
      <c r="AE63" s="72" t="s">
        <v>2657</v>
      </c>
    </row>
    <row r="64" spans="3:31">
      <c r="C64" s="50" t="str">
        <f>IF(C63&lt;'Print Variations'!$F$5,C63+1,IF(C63='Print Variations'!$F$5,IF('Print Variations'!$F$7=0,IF('Print Variations'!$D$5="$","",IF(IFERROR(MATCH(301,C$13:C63,0),0)&gt;0,"",301)),101),IF(C63&gt;='Print Variations'!$F$7,IF(OR('Print Variations'!$D$5="$",'Print Variations'!$D$5=0),"",IF(IFERROR(MATCH(301,C$13:C63,0),0)&gt;0,"",301)),C63+1)))</f>
        <v/>
      </c>
      <c r="D64" s="32" t="str">
        <f>IFERROR(IF(C64="","",IF(C64=301,"Sales Tax",VLOOKUP(C64,IF(C64&lt;=100,'Enter Cabinet Order Here'!$E:$G,'Enter Additional Product Here'!$E:$G),IF(C64&lt;=100,2,3),FALSE))),"")</f>
        <v/>
      </c>
      <c r="E64" s="157" t="str">
        <f>IFERROR(IF(IF(C64=301,"Sales Tax",VLOOKUP(D64,IF(C64&lt;=100,'Print Here'!$W:$X,'Enter Additional Product Here'!$G:$M),IF(C64&lt;=100,2,3),FALSE))=0,"",IF(C64=301,"Sales Tax",VLOOKUP(D64,IF(C64&lt;=100,'Print Here'!$W:$X,'Enter Additional Product Here'!$G:$M),IF(C64&lt;=100,2,3),FALSE))),"")</f>
        <v/>
      </c>
      <c r="F64" s="157"/>
      <c r="G64" s="157"/>
      <c r="H64" s="157"/>
      <c r="I64" s="157"/>
      <c r="J64" s="157"/>
      <c r="K64" s="133" t="str">
        <f>IFERROR(IF(C64="","",IF(C64=301,"1",VLOOKUP(C64,IF(C64&lt;=100,'Enter Cabinet Order Here'!$E:$G,'Enter Additional Product Here'!$E:$G),IF(C64&lt;=100,3,2),FALSE))),"")</f>
        <v/>
      </c>
      <c r="L64" s="134" t="str">
        <f>IFERROR(IF(C64=301,"",VLOOKUP(D64,IF(C64&lt;=100,'Enter Cabinet Order Here'!$X:$Y,'Enter Additional Product Here'!$G:$H),IF(C64&lt;=100,2,2),FALSE)),"")</f>
        <v/>
      </c>
      <c r="M64" s="134" t="str">
        <f>IFERROR(IF(C64="","",IF(C64=301,'Print Variations'!$D$5,VLOOKUP(C64,IF(C64&lt;=100,'Enter Cabinet Order Here'!$E:$K,'Enter Additional Product Here'!$E:$H),IF(C64&lt;=100,7,4),FALSE))),"")</f>
        <v/>
      </c>
      <c r="N64" s="134" t="str">
        <f t="shared" si="0"/>
        <v/>
      </c>
      <c r="O64" s="50" t="str">
        <f>IF(O63&lt;'Print Variations'!$F$5,O63+1,IF(O63='Print Variations'!$F$5,IF('Print Variations'!$F$7=0,IF('Print Variations'!$D$5="$","",IF(IFERROR(MATCH(301,O$13:O63,0),0)&gt;0,"",301)),101),IF(O63&gt;='Print Variations'!$F$7,IF(OR('Print Variations'!$D$5="$",'Print Variations'!$D$5=0),"",IF(IFERROR(MATCH(301,O$13:O63,0),0)&gt;0,"",301)),O63+1)))</f>
        <v/>
      </c>
      <c r="P64" s="32" t="str">
        <f>IFERROR(IF(O64="","",IF(O64=301,"Sales Tax",VLOOKUP(O64,IF(O64&lt;=100,'Enter Cabinet Order Here'!$E:$G,'Enter Additional Product Here'!$E:$G),IF(O64&lt;=100,2,3),FALSE))),"")</f>
        <v/>
      </c>
      <c r="Q64" s="157" t="str">
        <f>IFERROR(IF(IF(O64=301,"Sales Tax",VLOOKUP(P64,IF(O64&lt;=100,'Print Here'!$W:$X,'Enter Additional Product Here'!$G:$M),IF(O64&lt;=100,2,3),FALSE))=0,"",IF(O64=301,"Sales Tax",VLOOKUP(P64,IF(O64&lt;=100,'Print Here'!$W:$X,'Enter Additional Product Here'!$G:$M),IF(O64&lt;=100,2,3),FALSE))),"")</f>
        <v/>
      </c>
      <c r="R64" s="157"/>
      <c r="S64" s="157"/>
      <c r="T64" s="157"/>
      <c r="U64" s="157"/>
      <c r="V64" s="157"/>
      <c r="W64" s="157"/>
      <c r="X64" s="133" t="str">
        <f>IFERROR(IF(O64="","",IF(O64=301,"1",VLOOKUP(O64,IF(O64&lt;=100,'Enter Cabinet Order Here'!$E:$G,'Enter Additional Product Here'!$E:$G),IF(O64&lt;=100,3,2),FALSE))),"")</f>
        <v/>
      </c>
      <c r="Y64" s="134" t="str">
        <f>IFERROR(IF(O64="","",IF(O64=301,'Print Variations'!$D$5,VLOOKUP(O64,IF(O64&lt;=100,'Enter Cabinet Order Here'!$E:$K,'Enter Additional Product Here'!$E:$H),IF(O64&lt;=100,7,4),FALSE))),"")</f>
        <v/>
      </c>
      <c r="Z64" s="134" t="str">
        <f t="shared" si="1"/>
        <v/>
      </c>
      <c r="AD64" s="72" t="s">
        <v>835</v>
      </c>
      <c r="AE64" s="72" t="s">
        <v>3593</v>
      </c>
    </row>
    <row r="65" spans="3:31">
      <c r="C65" s="50" t="str">
        <f>IF(C64&lt;'Print Variations'!$F$5,C64+1,IF(C64='Print Variations'!$F$5,IF('Print Variations'!$F$7=0,IF('Print Variations'!$D$5="$","",IF(IFERROR(MATCH(301,C$13:C64,0),0)&gt;0,"",301)),101),IF(C64&gt;='Print Variations'!$F$7,IF(OR('Print Variations'!$D$5="$",'Print Variations'!$D$5=0),"",IF(IFERROR(MATCH(301,C$13:C64,0),0)&gt;0,"",301)),C64+1)))</f>
        <v/>
      </c>
      <c r="D65" s="32" t="str">
        <f>IFERROR(IF(C65="","",IF(C65=301,"Sales Tax",VLOOKUP(C65,IF(C65&lt;=100,'Enter Cabinet Order Here'!$E:$G,'Enter Additional Product Here'!$E:$G),IF(C65&lt;=100,2,3),FALSE))),"")</f>
        <v/>
      </c>
      <c r="E65" s="157" t="str">
        <f>IFERROR(IF(IF(C65=301,"Sales Tax",VLOOKUP(D65,IF(C65&lt;=100,'Print Here'!$W:$X,'Enter Additional Product Here'!$G:$M),IF(C65&lt;=100,2,3),FALSE))=0,"",IF(C65=301,"Sales Tax",VLOOKUP(D65,IF(C65&lt;=100,'Print Here'!$W:$X,'Enter Additional Product Here'!$G:$M),IF(C65&lt;=100,2,3),FALSE))),"")</f>
        <v/>
      </c>
      <c r="F65" s="157"/>
      <c r="G65" s="157"/>
      <c r="H65" s="157"/>
      <c r="I65" s="157"/>
      <c r="J65" s="157"/>
      <c r="K65" s="133" t="str">
        <f>IFERROR(IF(C65="","",IF(C65=301,"1",VLOOKUP(C65,IF(C65&lt;=100,'Enter Cabinet Order Here'!$E:$G,'Enter Additional Product Here'!$E:$G),IF(C65&lt;=100,3,2),FALSE))),"")</f>
        <v/>
      </c>
      <c r="L65" s="134" t="str">
        <f>IFERROR(IF(C65=301,"",VLOOKUP(D65,IF(C65&lt;=100,'Enter Cabinet Order Here'!$X:$Y,'Enter Additional Product Here'!$G:$H),IF(C65&lt;=100,2,2),FALSE)),"")</f>
        <v/>
      </c>
      <c r="M65" s="134" t="str">
        <f>IFERROR(IF(C65="","",IF(C65=301,'Print Variations'!$D$5,VLOOKUP(C65,IF(C65&lt;=100,'Enter Cabinet Order Here'!$E:$K,'Enter Additional Product Here'!$E:$H),IF(C65&lt;=100,7,4),FALSE))),"")</f>
        <v/>
      </c>
      <c r="N65" s="134" t="str">
        <f t="shared" si="0"/>
        <v/>
      </c>
      <c r="O65" s="50" t="str">
        <f>IF(O64&lt;'Print Variations'!$F$5,O64+1,IF(O64='Print Variations'!$F$5,IF('Print Variations'!$F$7=0,IF('Print Variations'!$D$5="$","",IF(IFERROR(MATCH(301,O$13:O64,0),0)&gt;0,"",301)),101),IF(O64&gt;='Print Variations'!$F$7,IF(OR('Print Variations'!$D$5="$",'Print Variations'!$D$5=0),"",IF(IFERROR(MATCH(301,O$13:O64,0),0)&gt;0,"",301)),O64+1)))</f>
        <v/>
      </c>
      <c r="P65" s="32" t="str">
        <f>IFERROR(IF(O65="","",IF(O65=301,"Sales Tax",VLOOKUP(O65,IF(O65&lt;=100,'Enter Cabinet Order Here'!$E:$G,'Enter Additional Product Here'!$E:$G),IF(O65&lt;=100,2,3),FALSE))),"")</f>
        <v/>
      </c>
      <c r="Q65" s="157" t="str">
        <f>IFERROR(IF(IF(O65=301,"Sales Tax",VLOOKUP(P65,IF(O65&lt;=100,'Print Here'!$W:$X,'Enter Additional Product Here'!$G:$M),IF(O65&lt;=100,2,3),FALSE))=0,"",IF(O65=301,"Sales Tax",VLOOKUP(P65,IF(O65&lt;=100,'Print Here'!$W:$X,'Enter Additional Product Here'!$G:$M),IF(O65&lt;=100,2,3),FALSE))),"")</f>
        <v/>
      </c>
      <c r="R65" s="157"/>
      <c r="S65" s="157"/>
      <c r="T65" s="157"/>
      <c r="U65" s="157"/>
      <c r="V65" s="157"/>
      <c r="W65" s="157"/>
      <c r="X65" s="133" t="str">
        <f>IFERROR(IF(O65="","",IF(O65=301,"1",VLOOKUP(O65,IF(O65&lt;=100,'Enter Cabinet Order Here'!$E:$G,'Enter Additional Product Here'!$E:$G),IF(O65&lt;=100,3,2),FALSE))),"")</f>
        <v/>
      </c>
      <c r="Y65" s="134" t="str">
        <f>IFERROR(IF(O65="","",IF(O65=301,'Print Variations'!$D$5,VLOOKUP(O65,IF(O65&lt;=100,'Enter Cabinet Order Here'!$E:$K,'Enter Additional Product Here'!$E:$H),IF(O65&lt;=100,7,4),FALSE))),"")</f>
        <v/>
      </c>
      <c r="Z65" s="134" t="str">
        <f t="shared" si="1"/>
        <v/>
      </c>
      <c r="AD65" s="72" t="s">
        <v>4610</v>
      </c>
      <c r="AE65" s="72" t="s">
        <v>4946</v>
      </c>
    </row>
    <row r="66" spans="3:31">
      <c r="C66" s="50" t="str">
        <f>IF(C65&lt;'Print Variations'!$F$5,C65+1,IF(C65='Print Variations'!$F$5,IF('Print Variations'!$F$7=0,IF('Print Variations'!$D$5="$","",IF(IFERROR(MATCH(301,C$13:C65,0),0)&gt;0,"",301)),101),IF(C65&gt;='Print Variations'!$F$7,IF(OR('Print Variations'!$D$5="$",'Print Variations'!$D$5=0),"",IF(IFERROR(MATCH(301,C$13:C65,0),0)&gt;0,"",301)),C65+1)))</f>
        <v/>
      </c>
      <c r="D66" s="32" t="str">
        <f>IFERROR(IF(C66="","",IF(C66=301,"Sales Tax",VLOOKUP(C66,IF(C66&lt;=100,'Enter Cabinet Order Here'!$E:$G,'Enter Additional Product Here'!$E:$G),IF(C66&lt;=100,2,3),FALSE))),"")</f>
        <v/>
      </c>
      <c r="E66" s="157" t="str">
        <f>IFERROR(IF(IF(C66=301,"Sales Tax",VLOOKUP(D66,IF(C66&lt;=100,'Print Here'!$W:$X,'Enter Additional Product Here'!$G:$M),IF(C66&lt;=100,2,3),FALSE))=0,"",IF(C66=301,"Sales Tax",VLOOKUP(D66,IF(C66&lt;=100,'Print Here'!$W:$X,'Enter Additional Product Here'!$G:$M),IF(C66&lt;=100,2,3),FALSE))),"")</f>
        <v/>
      </c>
      <c r="F66" s="157"/>
      <c r="G66" s="157"/>
      <c r="H66" s="157"/>
      <c r="I66" s="157"/>
      <c r="J66" s="157"/>
      <c r="K66" s="133" t="str">
        <f>IFERROR(IF(C66="","",IF(C66=301,"1",VLOOKUP(C66,IF(C66&lt;=100,'Enter Cabinet Order Here'!$E:$G,'Enter Additional Product Here'!$E:$G),IF(C66&lt;=100,3,2),FALSE))),"")</f>
        <v/>
      </c>
      <c r="L66" s="134" t="str">
        <f>IFERROR(IF(C66=301,"",VLOOKUP(D66,IF(C66&lt;=100,'Enter Cabinet Order Here'!$X:$Y,'Enter Additional Product Here'!$G:$H),IF(C66&lt;=100,2,2),FALSE)),"")</f>
        <v/>
      </c>
      <c r="M66" s="134" t="str">
        <f>IFERROR(IF(C66="","",IF(C66=301,'Print Variations'!$D$5,VLOOKUP(C66,IF(C66&lt;=100,'Enter Cabinet Order Here'!$E:$K,'Enter Additional Product Here'!$E:$H),IF(C66&lt;=100,7,4),FALSE))),"")</f>
        <v/>
      </c>
      <c r="N66" s="134" t="str">
        <f t="shared" si="0"/>
        <v/>
      </c>
      <c r="O66" s="50" t="str">
        <f>IF(O65&lt;'Print Variations'!$F$5,O65+1,IF(O65='Print Variations'!$F$5,IF('Print Variations'!$F$7=0,IF('Print Variations'!$D$5="$","",IF(IFERROR(MATCH(301,O$13:O65,0),0)&gt;0,"",301)),101),IF(O65&gt;='Print Variations'!$F$7,IF(OR('Print Variations'!$D$5="$",'Print Variations'!$D$5=0),"",IF(IFERROR(MATCH(301,O$13:O65,0),0)&gt;0,"",301)),O65+1)))</f>
        <v/>
      </c>
      <c r="P66" s="32" t="str">
        <f>IFERROR(IF(O66="","",IF(O66=301,"Sales Tax",VLOOKUP(O66,IF(O66&lt;=100,'Enter Cabinet Order Here'!$E:$G,'Enter Additional Product Here'!$E:$G),IF(O66&lt;=100,2,3),FALSE))),"")</f>
        <v/>
      </c>
      <c r="Q66" s="157" t="str">
        <f>IFERROR(IF(IF(O66=301,"Sales Tax",VLOOKUP(P66,IF(O66&lt;=100,'Print Here'!$W:$X,'Enter Additional Product Here'!$G:$M),IF(O66&lt;=100,2,3),FALSE))=0,"",IF(O66=301,"Sales Tax",VLOOKUP(P66,IF(O66&lt;=100,'Print Here'!$W:$X,'Enter Additional Product Here'!$G:$M),IF(O66&lt;=100,2,3),FALSE))),"")</f>
        <v/>
      </c>
      <c r="R66" s="157"/>
      <c r="S66" s="157"/>
      <c r="T66" s="157"/>
      <c r="U66" s="157"/>
      <c r="V66" s="157"/>
      <c r="W66" s="157"/>
      <c r="X66" s="133" t="str">
        <f>IFERROR(IF(O66="","",IF(O66=301,"1",VLOOKUP(O66,IF(O66&lt;=100,'Enter Cabinet Order Here'!$E:$G,'Enter Additional Product Here'!$E:$G),IF(O66&lt;=100,3,2),FALSE))),"")</f>
        <v/>
      </c>
      <c r="Y66" s="134" t="str">
        <f>IFERROR(IF(O66="","",IF(O66=301,'Print Variations'!$D$5,VLOOKUP(O66,IF(O66&lt;=100,'Enter Cabinet Order Here'!$E:$K,'Enter Additional Product Here'!$E:$H),IF(O66&lt;=100,7,4),FALSE))),"")</f>
        <v/>
      </c>
      <c r="Z66" s="134" t="str">
        <f t="shared" si="1"/>
        <v/>
      </c>
      <c r="AD66" s="72" t="s">
        <v>836</v>
      </c>
      <c r="AE66" s="72" t="s">
        <v>4142</v>
      </c>
    </row>
    <row r="67" spans="3:31">
      <c r="C67" s="50" t="str">
        <f>IF(C66&lt;'Print Variations'!$F$5,C66+1,IF(C66='Print Variations'!$F$5,IF('Print Variations'!$F$7=0,IF('Print Variations'!$D$5="$","",IF(IFERROR(MATCH(301,C$13:C66,0),0)&gt;0,"",301)),101),IF(C66&gt;='Print Variations'!$F$7,IF(OR('Print Variations'!$D$5="$",'Print Variations'!$D$5=0),"",IF(IFERROR(MATCH(301,C$13:C66,0),0)&gt;0,"",301)),C66+1)))</f>
        <v/>
      </c>
      <c r="D67" s="32" t="str">
        <f>IFERROR(IF(C67="","",IF(C67=301,"Sales Tax",VLOOKUP(C67,IF(C67&lt;=100,'Enter Cabinet Order Here'!$E:$G,'Enter Additional Product Here'!$E:$G),IF(C67&lt;=100,2,3),FALSE))),"")</f>
        <v/>
      </c>
      <c r="E67" s="157" t="str">
        <f>IFERROR(IF(IF(C67=301,"Sales Tax",VLOOKUP(D67,IF(C67&lt;=100,'Print Here'!$W:$X,'Enter Additional Product Here'!$G:$M),IF(C67&lt;=100,2,3),FALSE))=0,"",IF(C67=301,"Sales Tax",VLOOKUP(D67,IF(C67&lt;=100,'Print Here'!$W:$X,'Enter Additional Product Here'!$G:$M),IF(C67&lt;=100,2,3),FALSE))),"")</f>
        <v/>
      </c>
      <c r="F67" s="157"/>
      <c r="G67" s="157"/>
      <c r="H67" s="157"/>
      <c r="I67" s="157"/>
      <c r="J67" s="157"/>
      <c r="K67" s="133" t="str">
        <f>IFERROR(IF(C67="","",IF(C67=301,"1",VLOOKUP(C67,IF(C67&lt;=100,'Enter Cabinet Order Here'!$E:$G,'Enter Additional Product Here'!$E:$G),IF(C67&lt;=100,3,2),FALSE))),"")</f>
        <v/>
      </c>
      <c r="L67" s="134" t="str">
        <f>IFERROR(IF(C67=301,"",VLOOKUP(D67,IF(C67&lt;=100,'Enter Cabinet Order Here'!$X:$Y,'Enter Additional Product Here'!$G:$H),IF(C67&lt;=100,2,2),FALSE)),"")</f>
        <v/>
      </c>
      <c r="M67" s="134" t="str">
        <f>IFERROR(IF(C67="","",IF(C67=301,'Print Variations'!$D$5,VLOOKUP(C67,IF(C67&lt;=100,'Enter Cabinet Order Here'!$E:$K,'Enter Additional Product Here'!$E:$H),IF(C67&lt;=100,7,4),FALSE))),"")</f>
        <v/>
      </c>
      <c r="N67" s="134" t="str">
        <f t="shared" si="0"/>
        <v/>
      </c>
      <c r="O67" s="50" t="str">
        <f>IF(O66&lt;'Print Variations'!$F$5,O66+1,IF(O66='Print Variations'!$F$5,IF('Print Variations'!$F$7=0,IF('Print Variations'!$D$5="$","",IF(IFERROR(MATCH(301,O$13:O66,0),0)&gt;0,"",301)),101),IF(O66&gt;='Print Variations'!$F$7,IF(OR('Print Variations'!$D$5="$",'Print Variations'!$D$5=0),"",IF(IFERROR(MATCH(301,O$13:O66,0),0)&gt;0,"",301)),O66+1)))</f>
        <v/>
      </c>
      <c r="P67" s="32" t="str">
        <f>IFERROR(IF(O67="","",IF(O67=301,"Sales Tax",VLOOKUP(O67,IF(O67&lt;=100,'Enter Cabinet Order Here'!$E:$G,'Enter Additional Product Here'!$E:$G),IF(O67&lt;=100,2,3),FALSE))),"")</f>
        <v/>
      </c>
      <c r="Q67" s="157" t="str">
        <f>IFERROR(IF(IF(O67=301,"Sales Tax",VLOOKUP(P67,IF(O67&lt;=100,'Print Here'!$W:$X,'Enter Additional Product Here'!$G:$M),IF(O67&lt;=100,2,3),FALSE))=0,"",IF(O67=301,"Sales Tax",VLOOKUP(P67,IF(O67&lt;=100,'Print Here'!$W:$X,'Enter Additional Product Here'!$G:$M),IF(O67&lt;=100,2,3),FALSE))),"")</f>
        <v/>
      </c>
      <c r="R67" s="157"/>
      <c r="S67" s="157"/>
      <c r="T67" s="157"/>
      <c r="U67" s="157"/>
      <c r="V67" s="157"/>
      <c r="W67" s="157"/>
      <c r="X67" s="133" t="str">
        <f>IFERROR(IF(O67="","",IF(O67=301,"1",VLOOKUP(O67,IF(O67&lt;=100,'Enter Cabinet Order Here'!$E:$G,'Enter Additional Product Here'!$E:$G),IF(O67&lt;=100,3,2),FALSE))),"")</f>
        <v/>
      </c>
      <c r="Y67" s="134" t="str">
        <f>IFERROR(IF(O67="","",IF(O67=301,'Print Variations'!$D$5,VLOOKUP(O67,IF(O67&lt;=100,'Enter Cabinet Order Here'!$E:$K,'Enter Additional Product Here'!$E:$H),IF(O67&lt;=100,7,4),FALSE))),"")</f>
        <v/>
      </c>
      <c r="Z67" s="134" t="str">
        <f t="shared" si="1"/>
        <v/>
      </c>
      <c r="AD67" s="72" t="s">
        <v>837</v>
      </c>
      <c r="AE67" s="72" t="s">
        <v>3199</v>
      </c>
    </row>
    <row r="68" spans="3:31">
      <c r="C68" s="50" t="str">
        <f>IF(C67&lt;'Print Variations'!$F$5,C67+1,IF(C67='Print Variations'!$F$5,IF('Print Variations'!$F$7=0,IF('Print Variations'!$D$5="$","",IF(IFERROR(MATCH(301,C$13:C67,0),0)&gt;0,"",301)),101),IF(C67&gt;='Print Variations'!$F$7,IF(OR('Print Variations'!$D$5="$",'Print Variations'!$D$5=0),"",IF(IFERROR(MATCH(301,C$13:C67,0),0)&gt;0,"",301)),C67+1)))</f>
        <v/>
      </c>
      <c r="D68" s="32" t="str">
        <f>IFERROR(IF(C68="","",IF(C68=301,"Sales Tax",VLOOKUP(C68,IF(C68&lt;=100,'Enter Cabinet Order Here'!$E:$G,'Enter Additional Product Here'!$E:$G),IF(C68&lt;=100,2,3),FALSE))),"")</f>
        <v/>
      </c>
      <c r="E68" s="157" t="str">
        <f>IFERROR(IF(IF(C68=301,"Sales Tax",VLOOKUP(D68,IF(C68&lt;=100,'Print Here'!$W:$X,'Enter Additional Product Here'!$G:$M),IF(C68&lt;=100,2,3),FALSE))=0,"",IF(C68=301,"Sales Tax",VLOOKUP(D68,IF(C68&lt;=100,'Print Here'!$W:$X,'Enter Additional Product Here'!$G:$M),IF(C68&lt;=100,2,3),FALSE))),"")</f>
        <v/>
      </c>
      <c r="F68" s="157"/>
      <c r="G68" s="157"/>
      <c r="H68" s="157"/>
      <c r="I68" s="157"/>
      <c r="J68" s="157"/>
      <c r="K68" s="133" t="str">
        <f>IFERROR(IF(C68="","",IF(C68=301,"1",VLOOKUP(C68,IF(C68&lt;=100,'Enter Cabinet Order Here'!$E:$G,'Enter Additional Product Here'!$E:$G),IF(C68&lt;=100,3,2),FALSE))),"")</f>
        <v/>
      </c>
      <c r="L68" s="134" t="str">
        <f>IFERROR(IF(C68=301,"",VLOOKUP(D68,IF(C68&lt;=100,'Enter Cabinet Order Here'!$X:$Y,'Enter Additional Product Here'!$G:$H),IF(C68&lt;=100,2,2),FALSE)),"")</f>
        <v/>
      </c>
      <c r="M68" s="134" t="str">
        <f>IFERROR(IF(C68="","",IF(C68=301,'Print Variations'!$D$5,VLOOKUP(C68,IF(C68&lt;=100,'Enter Cabinet Order Here'!$E:$K,'Enter Additional Product Here'!$E:$H),IF(C68&lt;=100,7,4),FALSE))),"")</f>
        <v/>
      </c>
      <c r="N68" s="134" t="str">
        <f t="shared" si="0"/>
        <v/>
      </c>
      <c r="O68" s="50" t="str">
        <f>IF(O67&lt;'Print Variations'!$F$5,O67+1,IF(O67='Print Variations'!$F$5,IF('Print Variations'!$F$7=0,IF('Print Variations'!$D$5="$","",IF(IFERROR(MATCH(301,O$13:O67,0),0)&gt;0,"",301)),101),IF(O67&gt;='Print Variations'!$F$7,IF(OR('Print Variations'!$D$5="$",'Print Variations'!$D$5=0),"",IF(IFERROR(MATCH(301,O$13:O67,0),0)&gt;0,"",301)),O67+1)))</f>
        <v/>
      </c>
      <c r="P68" s="32" t="str">
        <f>IFERROR(IF(O68="","",IF(O68=301,"Sales Tax",VLOOKUP(O68,IF(O68&lt;=100,'Enter Cabinet Order Here'!$E:$G,'Enter Additional Product Here'!$E:$G),IF(O68&lt;=100,2,3),FALSE))),"")</f>
        <v/>
      </c>
      <c r="Q68" s="157" t="str">
        <f>IFERROR(IF(IF(O68=301,"Sales Tax",VLOOKUP(P68,IF(O68&lt;=100,'Print Here'!$W:$X,'Enter Additional Product Here'!$G:$M),IF(O68&lt;=100,2,3),FALSE))=0,"",IF(O68=301,"Sales Tax",VLOOKUP(P68,IF(O68&lt;=100,'Print Here'!$W:$X,'Enter Additional Product Here'!$G:$M),IF(O68&lt;=100,2,3),FALSE))),"")</f>
        <v/>
      </c>
      <c r="R68" s="157"/>
      <c r="S68" s="157"/>
      <c r="T68" s="157"/>
      <c r="U68" s="157"/>
      <c r="V68" s="157"/>
      <c r="W68" s="157"/>
      <c r="X68" s="133" t="str">
        <f>IFERROR(IF(O68="","",IF(O68=301,"1",VLOOKUP(O68,IF(O68&lt;=100,'Enter Cabinet Order Here'!$E:$G,'Enter Additional Product Here'!$E:$G),IF(O68&lt;=100,3,2),FALSE))),"")</f>
        <v/>
      </c>
      <c r="Y68" s="134" t="str">
        <f>IFERROR(IF(O68="","",IF(O68=301,'Print Variations'!$D$5,VLOOKUP(O68,IF(O68&lt;=100,'Enter Cabinet Order Here'!$E:$K,'Enter Additional Product Here'!$E:$H),IF(O68&lt;=100,7,4),FALSE))),"")</f>
        <v/>
      </c>
      <c r="Z68" s="134" t="str">
        <f t="shared" si="1"/>
        <v/>
      </c>
      <c r="AD68" s="72" t="s">
        <v>838</v>
      </c>
      <c r="AE68" s="72" t="s">
        <v>2658</v>
      </c>
    </row>
    <row r="69" spans="3:31">
      <c r="C69" s="50" t="str">
        <f>IF(C68&lt;'Print Variations'!$F$5,C68+1,IF(C68='Print Variations'!$F$5,IF('Print Variations'!$F$7=0,IF('Print Variations'!$D$5="$","",IF(IFERROR(MATCH(301,C$13:C68,0),0)&gt;0,"",301)),101),IF(C68&gt;='Print Variations'!$F$7,IF(OR('Print Variations'!$D$5="$",'Print Variations'!$D$5=0),"",IF(IFERROR(MATCH(301,C$13:C68,0),0)&gt;0,"",301)),C68+1)))</f>
        <v/>
      </c>
      <c r="D69" s="32" t="str">
        <f>IFERROR(IF(C69="","",IF(C69=301,"Sales Tax",VLOOKUP(C69,IF(C69&lt;=100,'Enter Cabinet Order Here'!$E:$G,'Enter Additional Product Here'!$E:$G),IF(C69&lt;=100,2,3),FALSE))),"")</f>
        <v/>
      </c>
      <c r="E69" s="157" t="str">
        <f>IFERROR(IF(IF(C69=301,"Sales Tax",VLOOKUP(D69,IF(C69&lt;=100,'Print Here'!$W:$X,'Enter Additional Product Here'!$G:$M),IF(C69&lt;=100,2,3),FALSE))=0,"",IF(C69=301,"Sales Tax",VLOOKUP(D69,IF(C69&lt;=100,'Print Here'!$W:$X,'Enter Additional Product Here'!$G:$M),IF(C69&lt;=100,2,3),FALSE))),"")</f>
        <v/>
      </c>
      <c r="F69" s="157"/>
      <c r="G69" s="157"/>
      <c r="H69" s="157"/>
      <c r="I69" s="157"/>
      <c r="J69" s="157"/>
      <c r="K69" s="133" t="str">
        <f>IFERROR(IF(C69="","",IF(C69=301,"1",VLOOKUP(C69,IF(C69&lt;=100,'Enter Cabinet Order Here'!$E:$G,'Enter Additional Product Here'!$E:$G),IF(C69&lt;=100,3,2),FALSE))),"")</f>
        <v/>
      </c>
      <c r="L69" s="134" t="str">
        <f>IFERROR(IF(C69=301,"",VLOOKUP(D69,IF(C69&lt;=100,'Enter Cabinet Order Here'!$X:$Y,'Enter Additional Product Here'!$G:$H),IF(C69&lt;=100,2,2),FALSE)),"")</f>
        <v/>
      </c>
      <c r="M69" s="134" t="str">
        <f>IFERROR(IF(C69="","",IF(C69=301,'Print Variations'!$D$5,VLOOKUP(C69,IF(C69&lt;=100,'Enter Cabinet Order Here'!$E:$K,'Enter Additional Product Here'!$E:$H),IF(C69&lt;=100,7,4),FALSE))),"")</f>
        <v/>
      </c>
      <c r="N69" s="134" t="str">
        <f t="shared" si="0"/>
        <v/>
      </c>
      <c r="O69" s="50" t="str">
        <f>IF(O68&lt;'Print Variations'!$F$5,O68+1,IF(O68='Print Variations'!$F$5,IF('Print Variations'!$F$7=0,IF('Print Variations'!$D$5="$","",IF(IFERROR(MATCH(301,O$13:O68,0),0)&gt;0,"",301)),101),IF(O68&gt;='Print Variations'!$F$7,IF(OR('Print Variations'!$D$5="$",'Print Variations'!$D$5=0),"",IF(IFERROR(MATCH(301,O$13:O68,0),0)&gt;0,"",301)),O68+1)))</f>
        <v/>
      </c>
      <c r="P69" s="32" t="str">
        <f>IFERROR(IF(O69="","",IF(O69=301,"Sales Tax",VLOOKUP(O69,IF(O69&lt;=100,'Enter Cabinet Order Here'!$E:$G,'Enter Additional Product Here'!$E:$G),IF(O69&lt;=100,2,3),FALSE))),"")</f>
        <v/>
      </c>
      <c r="Q69" s="157" t="str">
        <f>IFERROR(IF(IF(O69=301,"Sales Tax",VLOOKUP(P69,IF(O69&lt;=100,'Print Here'!$W:$X,'Enter Additional Product Here'!$G:$M),IF(O69&lt;=100,2,3),FALSE))=0,"",IF(O69=301,"Sales Tax",VLOOKUP(P69,IF(O69&lt;=100,'Print Here'!$W:$X,'Enter Additional Product Here'!$G:$M),IF(O69&lt;=100,2,3),FALSE))),"")</f>
        <v/>
      </c>
      <c r="R69" s="157"/>
      <c r="S69" s="157"/>
      <c r="T69" s="157"/>
      <c r="U69" s="157"/>
      <c r="V69" s="157"/>
      <c r="W69" s="157"/>
      <c r="X69" s="133" t="str">
        <f>IFERROR(IF(O69="","",IF(O69=301,"1",VLOOKUP(O69,IF(O69&lt;=100,'Enter Cabinet Order Here'!$E:$G,'Enter Additional Product Here'!$E:$G),IF(O69&lt;=100,3,2),FALSE))),"")</f>
        <v/>
      </c>
      <c r="Y69" s="134" t="str">
        <f>IFERROR(IF(O69="","",IF(O69=301,'Print Variations'!$D$5,VLOOKUP(O69,IF(O69&lt;=100,'Enter Cabinet Order Here'!$E:$K,'Enter Additional Product Here'!$E:$H),IF(O69&lt;=100,7,4),FALSE))),"")</f>
        <v/>
      </c>
      <c r="Z69" s="134" t="str">
        <f t="shared" si="1"/>
        <v/>
      </c>
      <c r="AD69" s="72" t="s">
        <v>839</v>
      </c>
      <c r="AE69" s="72" t="s">
        <v>3594</v>
      </c>
    </row>
    <row r="70" spans="3:31">
      <c r="C70" s="50" t="str">
        <f>IF(C69&lt;'Print Variations'!$F$5,C69+1,IF(C69='Print Variations'!$F$5,IF('Print Variations'!$F$7=0,IF('Print Variations'!$D$5="$","",IF(IFERROR(MATCH(301,C$13:C69,0),0)&gt;0,"",301)),101),IF(C69&gt;='Print Variations'!$F$7,IF(OR('Print Variations'!$D$5="$",'Print Variations'!$D$5=0),"",IF(IFERROR(MATCH(301,C$13:C69,0),0)&gt;0,"",301)),C69+1)))</f>
        <v/>
      </c>
      <c r="D70" s="32" t="str">
        <f>IFERROR(IF(C70="","",IF(C70=301,"Sales Tax",VLOOKUP(C70,IF(C70&lt;=100,'Enter Cabinet Order Here'!$E:$G,'Enter Additional Product Here'!$E:$G),IF(C70&lt;=100,2,3),FALSE))),"")</f>
        <v/>
      </c>
      <c r="E70" s="157" t="str">
        <f>IFERROR(IF(IF(C70=301,"Sales Tax",VLOOKUP(D70,IF(C70&lt;=100,'Print Here'!$W:$X,'Enter Additional Product Here'!$G:$M),IF(C70&lt;=100,2,3),FALSE))=0,"",IF(C70=301,"Sales Tax",VLOOKUP(D70,IF(C70&lt;=100,'Print Here'!$W:$X,'Enter Additional Product Here'!$G:$M),IF(C70&lt;=100,2,3),FALSE))),"")</f>
        <v/>
      </c>
      <c r="F70" s="157"/>
      <c r="G70" s="157"/>
      <c r="H70" s="157"/>
      <c r="I70" s="157"/>
      <c r="J70" s="157"/>
      <c r="K70" s="133" t="str">
        <f>IFERROR(IF(C70="","",IF(C70=301,"1",VLOOKUP(C70,IF(C70&lt;=100,'Enter Cabinet Order Here'!$E:$G,'Enter Additional Product Here'!$E:$G),IF(C70&lt;=100,3,2),FALSE))),"")</f>
        <v/>
      </c>
      <c r="L70" s="134" t="str">
        <f>IFERROR(IF(C70=301,"",VLOOKUP(D70,IF(C70&lt;=100,'Enter Cabinet Order Here'!$X:$Y,'Enter Additional Product Here'!$G:$H),IF(C70&lt;=100,2,2),FALSE)),"")</f>
        <v/>
      </c>
      <c r="M70" s="134" t="str">
        <f>IFERROR(IF(C70="","",IF(C70=301,'Print Variations'!$D$5,VLOOKUP(C70,IF(C70&lt;=100,'Enter Cabinet Order Here'!$E:$K,'Enter Additional Product Here'!$E:$H),IF(C70&lt;=100,7,4),FALSE))),"")</f>
        <v/>
      </c>
      <c r="N70" s="134" t="str">
        <f t="shared" si="0"/>
        <v/>
      </c>
      <c r="O70" s="50" t="str">
        <f>IF(O69&lt;'Print Variations'!$F$5,O69+1,IF(O69='Print Variations'!$F$5,IF('Print Variations'!$F$7=0,IF('Print Variations'!$D$5="$","",IF(IFERROR(MATCH(301,O$13:O69,0),0)&gt;0,"",301)),101),IF(O69&gt;='Print Variations'!$F$7,IF(OR('Print Variations'!$D$5="$",'Print Variations'!$D$5=0),"",IF(IFERROR(MATCH(301,O$13:O69,0),0)&gt;0,"",301)),O69+1)))</f>
        <v/>
      </c>
      <c r="P70" s="32" t="str">
        <f>IFERROR(IF(O70="","",IF(O70=301,"Sales Tax",VLOOKUP(O70,IF(O70&lt;=100,'Enter Cabinet Order Here'!$E:$G,'Enter Additional Product Here'!$E:$G),IF(O70&lt;=100,2,3),FALSE))),"")</f>
        <v/>
      </c>
      <c r="Q70" s="157" t="str">
        <f>IFERROR(IF(IF(O70=301,"Sales Tax",VLOOKUP(P70,IF(O70&lt;=100,'Print Here'!$W:$X,'Enter Additional Product Here'!$G:$M),IF(O70&lt;=100,2,3),FALSE))=0,"",IF(O70=301,"Sales Tax",VLOOKUP(P70,IF(O70&lt;=100,'Print Here'!$W:$X,'Enter Additional Product Here'!$G:$M),IF(O70&lt;=100,2,3),FALSE))),"")</f>
        <v/>
      </c>
      <c r="R70" s="157"/>
      <c r="S70" s="157"/>
      <c r="T70" s="157"/>
      <c r="U70" s="157"/>
      <c r="V70" s="157"/>
      <c r="W70" s="157"/>
      <c r="X70" s="133" t="str">
        <f>IFERROR(IF(O70="","",IF(O70=301,"1",VLOOKUP(O70,IF(O70&lt;=100,'Enter Cabinet Order Here'!$E:$G,'Enter Additional Product Here'!$E:$G),IF(O70&lt;=100,3,2),FALSE))),"")</f>
        <v/>
      </c>
      <c r="Y70" s="134" t="str">
        <f>IFERROR(IF(O70="","",IF(O70=301,'Print Variations'!$D$5,VLOOKUP(O70,IF(O70&lt;=100,'Enter Cabinet Order Here'!$E:$K,'Enter Additional Product Here'!$E:$H),IF(O70&lt;=100,7,4),FALSE))),"")</f>
        <v/>
      </c>
      <c r="Z70" s="134" t="str">
        <f t="shared" si="1"/>
        <v/>
      </c>
      <c r="AD70" s="72" t="s">
        <v>4611</v>
      </c>
      <c r="AE70" s="72" t="s">
        <v>4947</v>
      </c>
    </row>
    <row r="71" spans="3:31">
      <c r="C71" s="50" t="str">
        <f>IF(C70&lt;'Print Variations'!$F$5,C70+1,IF(C70='Print Variations'!$F$5,IF('Print Variations'!$F$7=0,IF('Print Variations'!$D$5="$","",IF(IFERROR(MATCH(301,C$13:C70,0),0)&gt;0,"",301)),101),IF(C70&gt;='Print Variations'!$F$7,IF(OR('Print Variations'!$D$5="$",'Print Variations'!$D$5=0),"",IF(IFERROR(MATCH(301,C$13:C70,0),0)&gt;0,"",301)),C70+1)))</f>
        <v/>
      </c>
      <c r="D71" s="32" t="str">
        <f>IFERROR(IF(C71="","",IF(C71=301,"Sales Tax",VLOOKUP(C71,IF(C71&lt;=100,'Enter Cabinet Order Here'!$E:$G,'Enter Additional Product Here'!$E:$G),IF(C71&lt;=100,2,3),FALSE))),"")</f>
        <v/>
      </c>
      <c r="E71" s="157" t="str">
        <f>IFERROR(IF(IF(C71=301,"Sales Tax",VLOOKUP(D71,IF(C71&lt;=100,'Print Here'!$W:$X,'Enter Additional Product Here'!$G:$M),IF(C71&lt;=100,2,3),FALSE))=0,"",IF(C71=301,"Sales Tax",VLOOKUP(D71,IF(C71&lt;=100,'Print Here'!$W:$X,'Enter Additional Product Here'!$G:$M),IF(C71&lt;=100,2,3),FALSE))),"")</f>
        <v/>
      </c>
      <c r="F71" s="157"/>
      <c r="G71" s="157"/>
      <c r="H71" s="157"/>
      <c r="I71" s="157"/>
      <c r="J71" s="157"/>
      <c r="K71" s="133" t="str">
        <f>IFERROR(IF(C71="","",IF(C71=301,"1",VLOOKUP(C71,IF(C71&lt;=100,'Enter Cabinet Order Here'!$E:$G,'Enter Additional Product Here'!$E:$G),IF(C71&lt;=100,3,2),FALSE))),"")</f>
        <v/>
      </c>
      <c r="L71" s="134" t="str">
        <f>IFERROR(IF(C71=301,"",VLOOKUP(D71,IF(C71&lt;=100,'Enter Cabinet Order Here'!$X:$Y,'Enter Additional Product Here'!$G:$H),IF(C71&lt;=100,2,2),FALSE)),"")</f>
        <v/>
      </c>
      <c r="M71" s="134" t="str">
        <f>IFERROR(IF(C71="","",IF(C71=301,'Print Variations'!$D$5,VLOOKUP(C71,IF(C71&lt;=100,'Enter Cabinet Order Here'!$E:$K,'Enter Additional Product Here'!$E:$H),IF(C71&lt;=100,7,4),FALSE))),"")</f>
        <v/>
      </c>
      <c r="N71" s="134" t="str">
        <f t="shared" si="0"/>
        <v/>
      </c>
      <c r="O71" s="50" t="str">
        <f>IF(O70&lt;'Print Variations'!$F$5,O70+1,IF(O70='Print Variations'!$F$5,IF('Print Variations'!$F$7=0,IF('Print Variations'!$D$5="$","",IF(IFERROR(MATCH(301,O$13:O70,0),0)&gt;0,"",301)),101),IF(O70&gt;='Print Variations'!$F$7,IF(OR('Print Variations'!$D$5="$",'Print Variations'!$D$5=0),"",IF(IFERROR(MATCH(301,O$13:O70,0),0)&gt;0,"",301)),O70+1)))</f>
        <v/>
      </c>
      <c r="P71" s="32" t="str">
        <f>IFERROR(IF(O71="","",IF(O71=301,"Sales Tax",VLOOKUP(O71,IF(O71&lt;=100,'Enter Cabinet Order Here'!$E:$G,'Enter Additional Product Here'!$E:$G),IF(O71&lt;=100,2,3),FALSE))),"")</f>
        <v/>
      </c>
      <c r="Q71" s="157" t="str">
        <f>IFERROR(IF(IF(O71=301,"Sales Tax",VLOOKUP(P71,IF(O71&lt;=100,'Print Here'!$W:$X,'Enter Additional Product Here'!$G:$M),IF(O71&lt;=100,2,3),FALSE))=0,"",IF(O71=301,"Sales Tax",VLOOKUP(P71,IF(O71&lt;=100,'Print Here'!$W:$X,'Enter Additional Product Here'!$G:$M),IF(O71&lt;=100,2,3),FALSE))),"")</f>
        <v/>
      </c>
      <c r="R71" s="157"/>
      <c r="S71" s="157"/>
      <c r="T71" s="157"/>
      <c r="U71" s="157"/>
      <c r="V71" s="157"/>
      <c r="W71" s="157"/>
      <c r="X71" s="133" t="str">
        <f>IFERROR(IF(O71="","",IF(O71=301,"1",VLOOKUP(O71,IF(O71&lt;=100,'Enter Cabinet Order Here'!$E:$G,'Enter Additional Product Here'!$E:$G),IF(O71&lt;=100,3,2),FALSE))),"")</f>
        <v/>
      </c>
      <c r="Y71" s="134" t="str">
        <f>IFERROR(IF(O71="","",IF(O71=301,'Print Variations'!$D$5,VLOOKUP(O71,IF(O71&lt;=100,'Enter Cabinet Order Here'!$E:$K,'Enter Additional Product Here'!$E:$H),IF(O71&lt;=100,7,4),FALSE))),"")</f>
        <v/>
      </c>
      <c r="Z71" s="134" t="str">
        <f t="shared" si="1"/>
        <v/>
      </c>
      <c r="AD71" s="72" t="s">
        <v>840</v>
      </c>
      <c r="AE71" s="72" t="s">
        <v>4143</v>
      </c>
    </row>
    <row r="72" spans="3:31">
      <c r="C72" s="50" t="str">
        <f>IF(C71&lt;'Print Variations'!$F$5,C71+1,IF(C71='Print Variations'!$F$5,IF('Print Variations'!$F$7=0,IF('Print Variations'!$D$5="$","",IF(IFERROR(MATCH(301,C$13:C71,0),0)&gt;0,"",301)),101),IF(C71&gt;='Print Variations'!$F$7,IF(OR('Print Variations'!$D$5="$",'Print Variations'!$D$5=0),"",IF(IFERROR(MATCH(301,C$13:C71,0),0)&gt;0,"",301)),C71+1)))</f>
        <v/>
      </c>
      <c r="D72" s="32" t="str">
        <f>IFERROR(IF(C72="","",IF(C72=301,"Sales Tax",VLOOKUP(C72,IF(C72&lt;=100,'Enter Cabinet Order Here'!$E:$G,'Enter Additional Product Here'!$E:$G),IF(C72&lt;=100,2,3),FALSE))),"")</f>
        <v/>
      </c>
      <c r="E72" s="157" t="str">
        <f>IFERROR(IF(IF(C72=301,"Sales Tax",VLOOKUP(D72,IF(C72&lt;=100,'Print Here'!$W:$X,'Enter Additional Product Here'!$G:$M),IF(C72&lt;=100,2,3),FALSE))=0,"",IF(C72=301,"Sales Tax",VLOOKUP(D72,IF(C72&lt;=100,'Print Here'!$W:$X,'Enter Additional Product Here'!$G:$M),IF(C72&lt;=100,2,3),FALSE))),"")</f>
        <v/>
      </c>
      <c r="F72" s="157"/>
      <c r="G72" s="157"/>
      <c r="H72" s="157"/>
      <c r="I72" s="157"/>
      <c r="J72" s="157"/>
      <c r="K72" s="133" t="str">
        <f>IFERROR(IF(C72="","",IF(C72=301,"1",VLOOKUP(C72,IF(C72&lt;=100,'Enter Cabinet Order Here'!$E:$G,'Enter Additional Product Here'!$E:$G),IF(C72&lt;=100,3,2),FALSE))),"")</f>
        <v/>
      </c>
      <c r="L72" s="134" t="str">
        <f>IFERROR(IF(C72=301,"",VLOOKUP(D72,IF(C72&lt;=100,'Enter Cabinet Order Here'!$X:$Y,'Enter Additional Product Here'!$G:$H),IF(C72&lt;=100,2,2),FALSE)),"")</f>
        <v/>
      </c>
      <c r="M72" s="134" t="str">
        <f>IFERROR(IF(C72="","",IF(C72=301,'Print Variations'!$D$5,VLOOKUP(C72,IF(C72&lt;=100,'Enter Cabinet Order Here'!$E:$K,'Enter Additional Product Here'!$E:$H),IF(C72&lt;=100,7,4),FALSE))),"")</f>
        <v/>
      </c>
      <c r="N72" s="134" t="str">
        <f t="shared" si="0"/>
        <v/>
      </c>
      <c r="O72" s="50" t="str">
        <f>IF(O71&lt;'Print Variations'!$F$5,O71+1,IF(O71='Print Variations'!$F$5,IF('Print Variations'!$F$7=0,IF('Print Variations'!$D$5="$","",IF(IFERROR(MATCH(301,O$13:O71,0),0)&gt;0,"",301)),101),IF(O71&gt;='Print Variations'!$F$7,IF(OR('Print Variations'!$D$5="$",'Print Variations'!$D$5=0),"",IF(IFERROR(MATCH(301,O$13:O71,0),0)&gt;0,"",301)),O71+1)))</f>
        <v/>
      </c>
      <c r="P72" s="32" t="str">
        <f>IFERROR(IF(O72="","",IF(O72=301,"Sales Tax",VLOOKUP(O72,IF(O72&lt;=100,'Enter Cabinet Order Here'!$E:$G,'Enter Additional Product Here'!$E:$G),IF(O72&lt;=100,2,3),FALSE))),"")</f>
        <v/>
      </c>
      <c r="Q72" s="157" t="str">
        <f>IFERROR(IF(IF(O72=301,"Sales Tax",VLOOKUP(P72,IF(O72&lt;=100,'Print Here'!$W:$X,'Enter Additional Product Here'!$G:$M),IF(O72&lt;=100,2,3),FALSE))=0,"",IF(O72=301,"Sales Tax",VLOOKUP(P72,IF(O72&lt;=100,'Print Here'!$W:$X,'Enter Additional Product Here'!$G:$M),IF(O72&lt;=100,2,3),FALSE))),"")</f>
        <v/>
      </c>
      <c r="R72" s="157"/>
      <c r="S72" s="157"/>
      <c r="T72" s="157"/>
      <c r="U72" s="157"/>
      <c r="V72" s="157"/>
      <c r="W72" s="157"/>
      <c r="X72" s="133" t="str">
        <f>IFERROR(IF(O72="","",IF(O72=301,"1",VLOOKUP(O72,IF(O72&lt;=100,'Enter Cabinet Order Here'!$E:$G,'Enter Additional Product Here'!$E:$G),IF(O72&lt;=100,3,2),FALSE))),"")</f>
        <v/>
      </c>
      <c r="Y72" s="134" t="str">
        <f>IFERROR(IF(O72="","",IF(O72=301,'Print Variations'!$D$5,VLOOKUP(O72,IF(O72&lt;=100,'Enter Cabinet Order Here'!$E:$K,'Enter Additional Product Here'!$E:$H),IF(O72&lt;=100,7,4),FALSE))),"")</f>
        <v/>
      </c>
      <c r="Z72" s="134" t="str">
        <f t="shared" si="1"/>
        <v/>
      </c>
      <c r="AD72" s="72" t="s">
        <v>383</v>
      </c>
      <c r="AE72" s="72" t="s">
        <v>3054</v>
      </c>
    </row>
    <row r="73" spans="3:31">
      <c r="C73" s="50" t="str">
        <f>IF(C72&lt;'Print Variations'!$F$5,C72+1,IF(C72='Print Variations'!$F$5,IF('Print Variations'!$F$7=0,IF('Print Variations'!$D$5="$","",IF(IFERROR(MATCH(301,C$13:C72,0),0)&gt;0,"",301)),101),IF(C72&gt;='Print Variations'!$F$7,IF(OR('Print Variations'!$D$5="$",'Print Variations'!$D$5=0),"",IF(IFERROR(MATCH(301,C$13:C72,0),0)&gt;0,"",301)),C72+1)))</f>
        <v/>
      </c>
      <c r="D73" s="32" t="str">
        <f>IFERROR(IF(C73="","",IF(C73=301,"Sales Tax",VLOOKUP(C73,IF(C73&lt;=100,'Enter Cabinet Order Here'!$E:$G,'Enter Additional Product Here'!$E:$G),IF(C73&lt;=100,2,3),FALSE))),"")</f>
        <v/>
      </c>
      <c r="E73" s="157" t="str">
        <f>IFERROR(IF(IF(C73=301,"Sales Tax",VLOOKUP(D73,IF(C73&lt;=100,'Print Here'!$W:$X,'Enter Additional Product Here'!$G:$M),IF(C73&lt;=100,2,3),FALSE))=0,"",IF(C73=301,"Sales Tax",VLOOKUP(D73,IF(C73&lt;=100,'Print Here'!$W:$X,'Enter Additional Product Here'!$G:$M),IF(C73&lt;=100,2,3),FALSE))),"")</f>
        <v/>
      </c>
      <c r="F73" s="157"/>
      <c r="G73" s="157"/>
      <c r="H73" s="157"/>
      <c r="I73" s="157"/>
      <c r="J73" s="157"/>
      <c r="K73" s="133" t="str">
        <f>IFERROR(IF(C73="","",IF(C73=301,"1",VLOOKUP(C73,IF(C73&lt;=100,'Enter Cabinet Order Here'!$E:$G,'Enter Additional Product Here'!$E:$G),IF(C73&lt;=100,3,2),FALSE))),"")</f>
        <v/>
      </c>
      <c r="L73" s="134" t="str">
        <f>IFERROR(IF(C73=301,"",VLOOKUP(D73,IF(C73&lt;=100,'Enter Cabinet Order Here'!$X:$Y,'Enter Additional Product Here'!$G:$H),IF(C73&lt;=100,2,2),FALSE)),"")</f>
        <v/>
      </c>
      <c r="M73" s="134" t="str">
        <f>IFERROR(IF(C73="","",IF(C73=301,'Print Variations'!$D$5,VLOOKUP(C73,IF(C73&lt;=100,'Enter Cabinet Order Here'!$E:$K,'Enter Additional Product Here'!$E:$H),IF(C73&lt;=100,7,4),FALSE))),"")</f>
        <v/>
      </c>
      <c r="N73" s="134" t="str">
        <f t="shared" si="0"/>
        <v/>
      </c>
      <c r="O73" s="50" t="str">
        <f>IF(O72&lt;'Print Variations'!$F$5,O72+1,IF(O72='Print Variations'!$F$5,IF('Print Variations'!$F$7=0,IF('Print Variations'!$D$5="$","",IF(IFERROR(MATCH(301,O$13:O72,0),0)&gt;0,"",301)),101),IF(O72&gt;='Print Variations'!$F$7,IF(OR('Print Variations'!$D$5="$",'Print Variations'!$D$5=0),"",IF(IFERROR(MATCH(301,O$13:O72,0),0)&gt;0,"",301)),O72+1)))</f>
        <v/>
      </c>
      <c r="P73" s="32" t="str">
        <f>IFERROR(IF(O73="","",IF(O73=301,"Sales Tax",VLOOKUP(O73,IF(O73&lt;=100,'Enter Cabinet Order Here'!$E:$G,'Enter Additional Product Here'!$E:$G),IF(O73&lt;=100,2,3),FALSE))),"")</f>
        <v/>
      </c>
      <c r="Q73" s="157" t="str">
        <f>IFERROR(IF(IF(O73=301,"Sales Tax",VLOOKUP(P73,IF(O73&lt;=100,'Print Here'!$W:$X,'Enter Additional Product Here'!$G:$M),IF(O73&lt;=100,2,3),FALSE))=0,"",IF(O73=301,"Sales Tax",VLOOKUP(P73,IF(O73&lt;=100,'Print Here'!$W:$X,'Enter Additional Product Here'!$G:$M),IF(O73&lt;=100,2,3),FALSE))),"")</f>
        <v/>
      </c>
      <c r="R73" s="157"/>
      <c r="S73" s="157"/>
      <c r="T73" s="157"/>
      <c r="U73" s="157"/>
      <c r="V73" s="157"/>
      <c r="W73" s="157"/>
      <c r="X73" s="133" t="str">
        <f>IFERROR(IF(O73="","",IF(O73=301,"1",VLOOKUP(O73,IF(O73&lt;=100,'Enter Cabinet Order Here'!$E:$G,'Enter Additional Product Here'!$E:$G),IF(O73&lt;=100,3,2),FALSE))),"")</f>
        <v/>
      </c>
      <c r="Y73" s="134" t="str">
        <f>IFERROR(IF(O73="","",IF(O73=301,'Print Variations'!$D$5,VLOOKUP(O73,IF(O73&lt;=100,'Enter Cabinet Order Here'!$E:$K,'Enter Additional Product Here'!$E:$H),IF(O73&lt;=100,7,4),FALSE))),"")</f>
        <v/>
      </c>
      <c r="Z73" s="134" t="str">
        <f t="shared" si="1"/>
        <v/>
      </c>
      <c r="AD73" s="72" t="s">
        <v>384</v>
      </c>
      <c r="AE73" s="72" t="s">
        <v>2512</v>
      </c>
    </row>
    <row r="74" spans="3:31">
      <c r="C74" s="50" t="str">
        <f>IF(C73&lt;'Print Variations'!$F$5,C73+1,IF(C73='Print Variations'!$F$5,IF('Print Variations'!$F$7=0,IF('Print Variations'!$D$5="$","",IF(IFERROR(MATCH(301,C$13:C73,0),0)&gt;0,"",301)),101),IF(C73&gt;='Print Variations'!$F$7,IF(OR('Print Variations'!$D$5="$",'Print Variations'!$D$5=0),"",IF(IFERROR(MATCH(301,C$13:C73,0),0)&gt;0,"",301)),C73+1)))</f>
        <v/>
      </c>
      <c r="D74" s="32" t="str">
        <f>IFERROR(IF(C74="","",IF(C74=301,"Sales Tax",VLOOKUP(C74,IF(C74&lt;=100,'Enter Cabinet Order Here'!$E:$G,'Enter Additional Product Here'!$E:$G),IF(C74&lt;=100,2,3),FALSE))),"")</f>
        <v/>
      </c>
      <c r="E74" s="157" t="str">
        <f>IFERROR(IF(IF(C74=301,"Sales Tax",VLOOKUP(D74,IF(C74&lt;=100,'Print Here'!$W:$X,'Enter Additional Product Here'!$G:$M),IF(C74&lt;=100,2,3),FALSE))=0,"",IF(C74=301,"Sales Tax",VLOOKUP(D74,IF(C74&lt;=100,'Print Here'!$W:$X,'Enter Additional Product Here'!$G:$M),IF(C74&lt;=100,2,3),FALSE))),"")</f>
        <v/>
      </c>
      <c r="F74" s="157"/>
      <c r="G74" s="157"/>
      <c r="H74" s="157"/>
      <c r="I74" s="157"/>
      <c r="J74" s="157"/>
      <c r="K74" s="133" t="str">
        <f>IFERROR(IF(C74="","",IF(C74=301,"1",VLOOKUP(C74,IF(C74&lt;=100,'Enter Cabinet Order Here'!$E:$G,'Enter Additional Product Here'!$E:$G),IF(C74&lt;=100,3,2),FALSE))),"")</f>
        <v/>
      </c>
      <c r="L74" s="134" t="str">
        <f>IFERROR(IF(C74=301,"",VLOOKUP(D74,IF(C74&lt;=100,'Enter Cabinet Order Here'!$X:$Y,'Enter Additional Product Here'!$G:$H),IF(C74&lt;=100,2,2),FALSE)),"")</f>
        <v/>
      </c>
      <c r="M74" s="134" t="str">
        <f>IFERROR(IF(C74="","",IF(C74=301,'Print Variations'!$D$5,VLOOKUP(C74,IF(C74&lt;=100,'Enter Cabinet Order Here'!$E:$K,'Enter Additional Product Here'!$E:$H),IF(C74&lt;=100,7,4),FALSE))),"")</f>
        <v/>
      </c>
      <c r="N74" s="134" t="str">
        <f t="shared" si="0"/>
        <v/>
      </c>
      <c r="O74" s="50" t="str">
        <f>IF(O73&lt;'Print Variations'!$F$5,O73+1,IF(O73='Print Variations'!$F$5,IF('Print Variations'!$F$7=0,IF('Print Variations'!$D$5="$","",IF(IFERROR(MATCH(301,O$13:O73,0),0)&gt;0,"",301)),101),IF(O73&gt;='Print Variations'!$F$7,IF(OR('Print Variations'!$D$5="$",'Print Variations'!$D$5=0),"",IF(IFERROR(MATCH(301,O$13:O73,0),0)&gt;0,"",301)),O73+1)))</f>
        <v/>
      </c>
      <c r="P74" s="32" t="str">
        <f>IFERROR(IF(O74="","",IF(O74=301,"Sales Tax",VLOOKUP(O74,IF(O74&lt;=100,'Enter Cabinet Order Here'!$E:$G,'Enter Additional Product Here'!$E:$G),IF(O74&lt;=100,2,3),FALSE))),"")</f>
        <v/>
      </c>
      <c r="Q74" s="157" t="str">
        <f>IFERROR(IF(IF(O74=301,"Sales Tax",VLOOKUP(P74,IF(O74&lt;=100,'Print Here'!$W:$X,'Enter Additional Product Here'!$G:$M),IF(O74&lt;=100,2,3),FALSE))=0,"",IF(O74=301,"Sales Tax",VLOOKUP(P74,IF(O74&lt;=100,'Print Here'!$W:$X,'Enter Additional Product Here'!$G:$M),IF(O74&lt;=100,2,3),FALSE))),"")</f>
        <v/>
      </c>
      <c r="R74" s="157"/>
      <c r="S74" s="157"/>
      <c r="T74" s="157"/>
      <c r="U74" s="157"/>
      <c r="V74" s="157"/>
      <c r="W74" s="157"/>
      <c r="X74" s="133" t="str">
        <f>IFERROR(IF(O74="","",IF(O74=301,"1",VLOOKUP(O74,IF(O74&lt;=100,'Enter Cabinet Order Here'!$E:$G,'Enter Additional Product Here'!$E:$G),IF(O74&lt;=100,3,2),FALSE))),"")</f>
        <v/>
      </c>
      <c r="Y74" s="134" t="str">
        <f>IFERROR(IF(O74="","",IF(O74=301,'Print Variations'!$D$5,VLOOKUP(O74,IF(O74&lt;=100,'Enter Cabinet Order Here'!$E:$K,'Enter Additional Product Here'!$E:$H),IF(O74&lt;=100,7,4),FALSE))),"")</f>
        <v/>
      </c>
      <c r="Z74" s="134" t="str">
        <f t="shared" si="1"/>
        <v/>
      </c>
      <c r="AD74" s="72" t="s">
        <v>385</v>
      </c>
      <c r="AE74" s="72" t="s">
        <v>3997</v>
      </c>
    </row>
    <row r="75" spans="3:31">
      <c r="C75" s="50" t="str">
        <f>IF(C74&lt;'Print Variations'!$F$5,C74+1,IF(C74='Print Variations'!$F$5,IF('Print Variations'!$F$7=0,IF('Print Variations'!$D$5="$","",IF(IFERROR(MATCH(301,C$13:C74,0),0)&gt;0,"",301)),101),IF(C74&gt;='Print Variations'!$F$7,IF(OR('Print Variations'!$D$5="$",'Print Variations'!$D$5=0),"",IF(IFERROR(MATCH(301,C$13:C74,0),0)&gt;0,"",301)),C74+1)))</f>
        <v/>
      </c>
      <c r="D75" s="32" t="str">
        <f>IFERROR(IF(C75="","",IF(C75=301,"Sales Tax",VLOOKUP(C75,IF(C75&lt;=100,'Enter Cabinet Order Here'!$E:$G,'Enter Additional Product Here'!$E:$G),IF(C75&lt;=100,2,3),FALSE))),"")</f>
        <v/>
      </c>
      <c r="E75" s="157" t="str">
        <f>IFERROR(IF(IF(C75=301,"Sales Tax",VLOOKUP(D75,IF(C75&lt;=100,'Print Here'!$W:$X,'Enter Additional Product Here'!$G:$M),IF(C75&lt;=100,2,3),FALSE))=0,"",IF(C75=301,"Sales Tax",VLOOKUP(D75,IF(C75&lt;=100,'Print Here'!$W:$X,'Enter Additional Product Here'!$G:$M),IF(C75&lt;=100,2,3),FALSE))),"")</f>
        <v/>
      </c>
      <c r="F75" s="157"/>
      <c r="G75" s="157"/>
      <c r="H75" s="157"/>
      <c r="I75" s="157"/>
      <c r="J75" s="157"/>
      <c r="K75" s="133" t="str">
        <f>IFERROR(IF(C75="","",IF(C75=301,"1",VLOOKUP(C75,IF(C75&lt;=100,'Enter Cabinet Order Here'!$E:$G,'Enter Additional Product Here'!$E:$G),IF(C75&lt;=100,3,2),FALSE))),"")</f>
        <v/>
      </c>
      <c r="L75" s="134" t="str">
        <f>IFERROR(IF(C75=301,"",VLOOKUP(D75,IF(C75&lt;=100,'Enter Cabinet Order Here'!$X:$Y,'Enter Additional Product Here'!$G:$H),IF(C75&lt;=100,2,2),FALSE)),"")</f>
        <v/>
      </c>
      <c r="M75" s="134" t="str">
        <f>IFERROR(IF(C75="","",IF(C75=301,'Print Variations'!$D$5,VLOOKUP(C75,IF(C75&lt;=100,'Enter Cabinet Order Here'!$E:$K,'Enter Additional Product Here'!$E:$H),IF(C75&lt;=100,7,4),FALSE))),"")</f>
        <v/>
      </c>
      <c r="N75" s="134" t="str">
        <f t="shared" si="0"/>
        <v/>
      </c>
      <c r="O75" s="50" t="str">
        <f>IF(O74&lt;'Print Variations'!$F$5,O74+1,IF(O74='Print Variations'!$F$5,IF('Print Variations'!$F$7=0,IF('Print Variations'!$D$5="$","",IF(IFERROR(MATCH(301,O$13:O74,0),0)&gt;0,"",301)),101),IF(O74&gt;='Print Variations'!$F$7,IF(OR('Print Variations'!$D$5="$",'Print Variations'!$D$5=0),"",IF(IFERROR(MATCH(301,O$13:O74,0),0)&gt;0,"",301)),O74+1)))</f>
        <v/>
      </c>
      <c r="P75" s="32" t="str">
        <f>IFERROR(IF(O75="","",IF(O75=301,"Sales Tax",VLOOKUP(O75,IF(O75&lt;=100,'Enter Cabinet Order Here'!$E:$G,'Enter Additional Product Here'!$E:$G),IF(O75&lt;=100,2,3),FALSE))),"")</f>
        <v/>
      </c>
      <c r="Q75" s="157" t="str">
        <f>IFERROR(IF(IF(O75=301,"Sales Tax",VLOOKUP(P75,IF(O75&lt;=100,'Print Here'!$W:$X,'Enter Additional Product Here'!$G:$M),IF(O75&lt;=100,2,3),FALSE))=0,"",IF(O75=301,"Sales Tax",VLOOKUP(P75,IF(O75&lt;=100,'Print Here'!$W:$X,'Enter Additional Product Here'!$G:$M),IF(O75&lt;=100,2,3),FALSE))),"")</f>
        <v/>
      </c>
      <c r="R75" s="157"/>
      <c r="S75" s="157"/>
      <c r="T75" s="157"/>
      <c r="U75" s="157"/>
      <c r="V75" s="157"/>
      <c r="W75" s="157"/>
      <c r="X75" s="133" t="str">
        <f>IFERROR(IF(O75="","",IF(O75=301,"1",VLOOKUP(O75,IF(O75&lt;=100,'Enter Cabinet Order Here'!$E:$G,'Enter Additional Product Here'!$E:$G),IF(O75&lt;=100,3,2),FALSE))),"")</f>
        <v/>
      </c>
      <c r="Y75" s="134" t="str">
        <f>IFERROR(IF(O75="","",IF(O75=301,'Print Variations'!$D$5,VLOOKUP(O75,IF(O75&lt;=100,'Enter Cabinet Order Here'!$E:$K,'Enter Additional Product Here'!$E:$H),IF(O75&lt;=100,7,4),FALSE))),"")</f>
        <v/>
      </c>
      <c r="Z75" s="134" t="str">
        <f t="shared" si="1"/>
        <v/>
      </c>
      <c r="AD75" s="72" t="s">
        <v>841</v>
      </c>
      <c r="AE75" s="72" t="s">
        <v>3200</v>
      </c>
    </row>
    <row r="76" spans="3:31">
      <c r="C76" s="50" t="str">
        <f>IF(C75&lt;'Print Variations'!$F$5,C75+1,IF(C75='Print Variations'!$F$5,IF('Print Variations'!$F$7=0,IF('Print Variations'!$D$5="$","",IF(IFERROR(MATCH(301,C$13:C75,0),0)&gt;0,"",301)),101),IF(C75&gt;='Print Variations'!$F$7,IF(OR('Print Variations'!$D$5="$",'Print Variations'!$D$5=0),"",IF(IFERROR(MATCH(301,C$13:C75,0),0)&gt;0,"",301)),C75+1)))</f>
        <v/>
      </c>
      <c r="D76" s="32" t="str">
        <f>IFERROR(IF(C76="","",IF(C76=301,"Sales Tax",VLOOKUP(C76,IF(C76&lt;=100,'Enter Cabinet Order Here'!$E:$G,'Enter Additional Product Here'!$E:$G),IF(C76&lt;=100,2,3),FALSE))),"")</f>
        <v/>
      </c>
      <c r="E76" s="157" t="str">
        <f>IFERROR(IF(IF(C76=301,"Sales Tax",VLOOKUP(D76,IF(C76&lt;=100,'Print Here'!$W:$X,'Enter Additional Product Here'!$G:$M),IF(C76&lt;=100,2,3),FALSE))=0,"",IF(C76=301,"Sales Tax",VLOOKUP(D76,IF(C76&lt;=100,'Print Here'!$W:$X,'Enter Additional Product Here'!$G:$M),IF(C76&lt;=100,2,3),FALSE))),"")</f>
        <v/>
      </c>
      <c r="F76" s="157"/>
      <c r="G76" s="157"/>
      <c r="H76" s="157"/>
      <c r="I76" s="157"/>
      <c r="J76" s="157"/>
      <c r="K76" s="133" t="str">
        <f>IFERROR(IF(C76="","",IF(C76=301,"1",VLOOKUP(C76,IF(C76&lt;=100,'Enter Cabinet Order Here'!$E:$G,'Enter Additional Product Here'!$E:$G),IF(C76&lt;=100,3,2),FALSE))),"")</f>
        <v/>
      </c>
      <c r="L76" s="134" t="str">
        <f>IFERROR(IF(C76=301,"",VLOOKUP(D76,IF(C76&lt;=100,'Enter Cabinet Order Here'!$X:$Y,'Enter Additional Product Here'!$G:$H),IF(C76&lt;=100,2,2),FALSE)),"")</f>
        <v/>
      </c>
      <c r="M76" s="134" t="str">
        <f>IFERROR(IF(C76="","",IF(C76=301,'Print Variations'!$D$5,VLOOKUP(C76,IF(C76&lt;=100,'Enter Cabinet Order Here'!$E:$K,'Enter Additional Product Here'!$E:$H),IF(C76&lt;=100,7,4),FALSE))),"")</f>
        <v/>
      </c>
      <c r="N76" s="134" t="str">
        <f t="shared" si="0"/>
        <v/>
      </c>
      <c r="O76" s="50" t="str">
        <f>IF(O75&lt;'Print Variations'!$F$5,O75+1,IF(O75='Print Variations'!$F$5,IF('Print Variations'!$F$7=0,IF('Print Variations'!$D$5="$","",IF(IFERROR(MATCH(301,O$13:O75,0),0)&gt;0,"",301)),101),IF(O75&gt;='Print Variations'!$F$7,IF(OR('Print Variations'!$D$5="$",'Print Variations'!$D$5=0),"",IF(IFERROR(MATCH(301,O$13:O75,0),0)&gt;0,"",301)),O75+1)))</f>
        <v/>
      </c>
      <c r="P76" s="32" t="str">
        <f>IFERROR(IF(O76="","",IF(O76=301,"Sales Tax",VLOOKUP(O76,IF(O76&lt;=100,'Enter Cabinet Order Here'!$E:$G,'Enter Additional Product Here'!$E:$G),IF(O76&lt;=100,2,3),FALSE))),"")</f>
        <v/>
      </c>
      <c r="Q76" s="157" t="str">
        <f>IFERROR(IF(IF(O76=301,"Sales Tax",VLOOKUP(P76,IF(O76&lt;=100,'Print Here'!$W:$X,'Enter Additional Product Here'!$G:$M),IF(O76&lt;=100,2,3),FALSE))=0,"",IF(O76=301,"Sales Tax",VLOOKUP(P76,IF(O76&lt;=100,'Print Here'!$W:$X,'Enter Additional Product Here'!$G:$M),IF(O76&lt;=100,2,3),FALSE))),"")</f>
        <v/>
      </c>
      <c r="R76" s="157"/>
      <c r="S76" s="157"/>
      <c r="T76" s="157"/>
      <c r="U76" s="157"/>
      <c r="V76" s="157"/>
      <c r="W76" s="157"/>
      <c r="X76" s="133" t="str">
        <f>IFERROR(IF(O76="","",IF(O76=301,"1",VLOOKUP(O76,IF(O76&lt;=100,'Enter Cabinet Order Here'!$E:$G,'Enter Additional Product Here'!$E:$G),IF(O76&lt;=100,3,2),FALSE))),"")</f>
        <v/>
      </c>
      <c r="Y76" s="134" t="str">
        <f>IFERROR(IF(O76="","",IF(O76=301,'Print Variations'!$D$5,VLOOKUP(O76,IF(O76&lt;=100,'Enter Cabinet Order Here'!$E:$K,'Enter Additional Product Here'!$E:$H),IF(O76&lt;=100,7,4),FALSE))),"")</f>
        <v/>
      </c>
      <c r="Z76" s="134" t="str">
        <f t="shared" si="1"/>
        <v/>
      </c>
      <c r="AD76" s="72" t="s">
        <v>842</v>
      </c>
      <c r="AE76" s="72" t="s">
        <v>2659</v>
      </c>
    </row>
    <row r="77" spans="3:31">
      <c r="C77" s="50" t="str">
        <f>IF(C76&lt;'Print Variations'!$F$5,C76+1,IF(C76='Print Variations'!$F$5,IF('Print Variations'!$F$7=0,IF('Print Variations'!$D$5="$","",IF(IFERROR(MATCH(301,C$13:C76,0),0)&gt;0,"",301)),101),IF(C76&gt;='Print Variations'!$F$7,IF(OR('Print Variations'!$D$5="$",'Print Variations'!$D$5=0),"",IF(IFERROR(MATCH(301,C$13:C76,0),0)&gt;0,"",301)),C76+1)))</f>
        <v/>
      </c>
      <c r="D77" s="32" t="str">
        <f>IFERROR(IF(C77="","",IF(C77=301,"Sales Tax",VLOOKUP(C77,IF(C77&lt;=100,'Enter Cabinet Order Here'!$E:$G,'Enter Additional Product Here'!$E:$G),IF(C77&lt;=100,2,3),FALSE))),"")</f>
        <v/>
      </c>
      <c r="E77" s="157" t="str">
        <f>IFERROR(IF(IF(C77=301,"Sales Tax",VLOOKUP(D77,IF(C77&lt;=100,'Print Here'!$W:$X,'Enter Additional Product Here'!$G:$M),IF(C77&lt;=100,2,3),FALSE))=0,"",IF(C77=301,"Sales Tax",VLOOKUP(D77,IF(C77&lt;=100,'Print Here'!$W:$X,'Enter Additional Product Here'!$G:$M),IF(C77&lt;=100,2,3),FALSE))),"")</f>
        <v/>
      </c>
      <c r="F77" s="157"/>
      <c r="G77" s="157"/>
      <c r="H77" s="157"/>
      <c r="I77" s="157"/>
      <c r="J77" s="157"/>
      <c r="K77" s="133" t="str">
        <f>IFERROR(IF(C77="","",IF(C77=301,"1",VLOOKUP(C77,IF(C77&lt;=100,'Enter Cabinet Order Here'!$E:$G,'Enter Additional Product Here'!$E:$G),IF(C77&lt;=100,3,2),FALSE))),"")</f>
        <v/>
      </c>
      <c r="L77" s="134" t="str">
        <f>IFERROR(IF(C77=301,"",VLOOKUP(D77,IF(C77&lt;=100,'Enter Cabinet Order Here'!$X:$Y,'Enter Additional Product Here'!$G:$H),IF(C77&lt;=100,2,2),FALSE)),"")</f>
        <v/>
      </c>
      <c r="M77" s="134" t="str">
        <f>IFERROR(IF(C77="","",IF(C77=301,'Print Variations'!$D$5,VLOOKUP(C77,IF(C77&lt;=100,'Enter Cabinet Order Here'!$E:$K,'Enter Additional Product Here'!$E:$H),IF(C77&lt;=100,7,4),FALSE))),"")</f>
        <v/>
      </c>
      <c r="N77" s="134" t="str">
        <f t="shared" si="0"/>
        <v/>
      </c>
      <c r="O77" s="50" t="str">
        <f>IF(O76&lt;'Print Variations'!$F$5,O76+1,IF(O76='Print Variations'!$F$5,IF('Print Variations'!$F$7=0,IF('Print Variations'!$D$5="$","",IF(IFERROR(MATCH(301,O$13:O76,0),0)&gt;0,"",301)),101),IF(O76&gt;='Print Variations'!$F$7,IF(OR('Print Variations'!$D$5="$",'Print Variations'!$D$5=0),"",IF(IFERROR(MATCH(301,O$13:O76,0),0)&gt;0,"",301)),O76+1)))</f>
        <v/>
      </c>
      <c r="P77" s="32" t="str">
        <f>IFERROR(IF(O77="","",IF(O77=301,"Sales Tax",VLOOKUP(O77,IF(O77&lt;=100,'Enter Cabinet Order Here'!$E:$G,'Enter Additional Product Here'!$E:$G),IF(O77&lt;=100,2,3),FALSE))),"")</f>
        <v/>
      </c>
      <c r="Q77" s="157" t="str">
        <f>IFERROR(IF(IF(O77=301,"Sales Tax",VLOOKUP(P77,IF(O77&lt;=100,'Print Here'!$W:$X,'Enter Additional Product Here'!$G:$M),IF(O77&lt;=100,2,3),FALSE))=0,"",IF(O77=301,"Sales Tax",VLOOKUP(P77,IF(O77&lt;=100,'Print Here'!$W:$X,'Enter Additional Product Here'!$G:$M),IF(O77&lt;=100,2,3),FALSE))),"")</f>
        <v/>
      </c>
      <c r="R77" s="157"/>
      <c r="S77" s="157"/>
      <c r="T77" s="157"/>
      <c r="U77" s="157"/>
      <c r="V77" s="157"/>
      <c r="W77" s="157"/>
      <c r="X77" s="133" t="str">
        <f>IFERROR(IF(O77="","",IF(O77=301,"1",VLOOKUP(O77,IF(O77&lt;=100,'Enter Cabinet Order Here'!$E:$G,'Enter Additional Product Here'!$E:$G),IF(O77&lt;=100,3,2),FALSE))),"")</f>
        <v/>
      </c>
      <c r="Y77" s="134" t="str">
        <f>IFERROR(IF(O77="","",IF(O77=301,'Print Variations'!$D$5,VLOOKUP(O77,IF(O77&lt;=100,'Enter Cabinet Order Here'!$E:$K,'Enter Additional Product Here'!$E:$H),IF(O77&lt;=100,7,4),FALSE))),"")</f>
        <v/>
      </c>
      <c r="Z77" s="134" t="str">
        <f t="shared" si="1"/>
        <v/>
      </c>
      <c r="AD77" s="72" t="s">
        <v>843</v>
      </c>
      <c r="AE77" s="72" t="s">
        <v>3595</v>
      </c>
    </row>
    <row r="78" spans="3:31">
      <c r="C78" s="50" t="str">
        <f>IF(C77&lt;'Print Variations'!$F$5,C77+1,IF(C77='Print Variations'!$F$5,IF('Print Variations'!$F$7=0,IF('Print Variations'!$D$5="$","",IF(IFERROR(MATCH(301,C$13:C77,0),0)&gt;0,"",301)),101),IF(C77&gt;='Print Variations'!$F$7,IF(OR('Print Variations'!$D$5="$",'Print Variations'!$D$5=0),"",IF(IFERROR(MATCH(301,C$13:C77,0),0)&gt;0,"",301)),C77+1)))</f>
        <v/>
      </c>
      <c r="D78" s="32" t="str">
        <f>IFERROR(IF(C78="","",IF(C78=301,"Sales Tax",VLOOKUP(C78,IF(C78&lt;=100,'Enter Cabinet Order Here'!$E:$G,'Enter Additional Product Here'!$E:$G),IF(C78&lt;=100,2,3),FALSE))),"")</f>
        <v/>
      </c>
      <c r="E78" s="157" t="str">
        <f>IFERROR(IF(IF(C78=301,"Sales Tax",VLOOKUP(D78,IF(C78&lt;=100,'Print Here'!$W:$X,'Enter Additional Product Here'!$G:$M),IF(C78&lt;=100,2,3),FALSE))=0,"",IF(C78=301,"Sales Tax",VLOOKUP(D78,IF(C78&lt;=100,'Print Here'!$W:$X,'Enter Additional Product Here'!$G:$M),IF(C78&lt;=100,2,3),FALSE))),"")</f>
        <v/>
      </c>
      <c r="F78" s="157"/>
      <c r="G78" s="157"/>
      <c r="H78" s="157"/>
      <c r="I78" s="157"/>
      <c r="J78" s="157"/>
      <c r="K78" s="133" t="str">
        <f>IFERROR(IF(C78="","",IF(C78=301,"1",VLOOKUP(C78,IF(C78&lt;=100,'Enter Cabinet Order Here'!$E:$G,'Enter Additional Product Here'!$E:$G),IF(C78&lt;=100,3,2),FALSE))),"")</f>
        <v/>
      </c>
      <c r="L78" s="134" t="str">
        <f>IFERROR(IF(C78=301,"",VLOOKUP(D78,IF(C78&lt;=100,'Enter Cabinet Order Here'!$X:$Y,'Enter Additional Product Here'!$G:$H),IF(C78&lt;=100,2,2),FALSE)),"")</f>
        <v/>
      </c>
      <c r="M78" s="134" t="str">
        <f>IFERROR(IF(C78="","",IF(C78=301,'Print Variations'!$D$5,VLOOKUP(C78,IF(C78&lt;=100,'Enter Cabinet Order Here'!$E:$K,'Enter Additional Product Here'!$E:$H),IF(C78&lt;=100,7,4),FALSE))),"")</f>
        <v/>
      </c>
      <c r="N78" s="134" t="str">
        <f>IFERROR(M78*K78,"")</f>
        <v/>
      </c>
      <c r="O78" s="50" t="str">
        <f>IF(O77&lt;'Print Variations'!$F$5,O77+1,IF(O77='Print Variations'!$F$5,IF('Print Variations'!$F$7=0,IF('Print Variations'!$D$5="$","",IF(IFERROR(MATCH(301,O$13:O77,0),0)&gt;0,"",301)),101),IF(O77&gt;='Print Variations'!$F$7,IF(OR('Print Variations'!$D$5="$",'Print Variations'!$D$5=0),"",IF(IFERROR(MATCH(301,O$13:O77,0),0)&gt;0,"",301)),O77+1)))</f>
        <v/>
      </c>
      <c r="P78" s="32" t="str">
        <f>IFERROR(IF(O78="","",IF(O78=301,"Sales Tax",VLOOKUP(O78,IF(O78&lt;=100,'Enter Cabinet Order Here'!$E:$G,'Enter Additional Product Here'!$E:$G),IF(O78&lt;=100,2,3),FALSE))),"")</f>
        <v/>
      </c>
      <c r="Q78" s="157" t="str">
        <f>IFERROR(IF(IF(O78=301,"Sales Tax",VLOOKUP(P78,IF(O78&lt;=100,'Print Here'!$W:$X,'Enter Additional Product Here'!$G:$M),IF(O78&lt;=100,2,3),FALSE))=0,"",IF(O78=301,"Sales Tax",VLOOKUP(P78,IF(O78&lt;=100,'Print Here'!$W:$X,'Enter Additional Product Here'!$G:$M),IF(O78&lt;=100,2,3),FALSE))),"")</f>
        <v/>
      </c>
      <c r="R78" s="157"/>
      <c r="S78" s="157"/>
      <c r="T78" s="157"/>
      <c r="U78" s="157"/>
      <c r="V78" s="157"/>
      <c r="W78" s="157"/>
      <c r="X78" s="133" t="str">
        <f>IFERROR(IF(O78="","",IF(O78=301,"1",VLOOKUP(O78,IF(O78&lt;=100,'Enter Cabinet Order Here'!$E:$G,'Enter Additional Product Here'!$E:$G),IF(O78&lt;=100,3,2),FALSE))),"")</f>
        <v/>
      </c>
      <c r="Y78" s="134" t="str">
        <f>IFERROR(IF(O78="","",IF(O78=301,'Print Variations'!$D$5,VLOOKUP(O78,IF(O78&lt;=100,'Enter Cabinet Order Here'!$E:$K,'Enter Additional Product Here'!$E:$H),IF(O78&lt;=100,7,4),FALSE))),"")</f>
        <v/>
      </c>
      <c r="Z78" s="134" t="str">
        <f t="shared" ref="Z78:Z141" si="2">IFERROR(X78*Y78,"")</f>
        <v/>
      </c>
      <c r="AD78" s="72" t="s">
        <v>4612</v>
      </c>
      <c r="AE78" s="72" t="s">
        <v>4948</v>
      </c>
    </row>
    <row r="79" spans="3:31">
      <c r="C79" s="50" t="str">
        <f>IF(C78&lt;'Print Variations'!$F$5,C78+1,IF(C78='Print Variations'!$F$5,IF('Print Variations'!$F$7=0,IF('Print Variations'!$D$5="$","",IF(IFERROR(MATCH(301,C$13:C78,0),0)&gt;0,"",301)),101),IF(C78&gt;='Print Variations'!$F$7,IF(OR('Print Variations'!$D$5="$",'Print Variations'!$D$5=0),"",IF(IFERROR(MATCH(301,C$13:C78,0),0)&gt;0,"",301)),C78+1)))</f>
        <v/>
      </c>
      <c r="D79" s="32" t="str">
        <f>IFERROR(IF(C79="","",IF(C79=301,"Sales Tax",VLOOKUP(C79,IF(C79&lt;=100,'Enter Cabinet Order Here'!$E:$G,'Enter Additional Product Here'!$E:$G),IF(C79&lt;=100,2,3),FALSE))),"")</f>
        <v/>
      </c>
      <c r="E79" s="157" t="str">
        <f>IFERROR(IF(IF(C79=301,"Sales Tax",VLOOKUP(D79,IF(C79&lt;=100,'Print Here'!$W:$X,'Enter Additional Product Here'!$G:$M),IF(C79&lt;=100,2,3),FALSE))=0,"",IF(C79=301,"Sales Tax",VLOOKUP(D79,IF(C79&lt;=100,'Print Here'!$W:$X,'Enter Additional Product Here'!$G:$M),IF(C79&lt;=100,2,3),FALSE))),"")</f>
        <v/>
      </c>
      <c r="F79" s="157"/>
      <c r="G79" s="157"/>
      <c r="H79" s="157"/>
      <c r="I79" s="157"/>
      <c r="J79" s="157"/>
      <c r="K79" s="133" t="str">
        <f>IFERROR(IF(C79="","",IF(C79=301,"1",VLOOKUP(C79,IF(C79&lt;=100,'Enter Cabinet Order Here'!$E:$G,'Enter Additional Product Here'!$E:$G),IF(C79&lt;=100,3,2),FALSE))),"")</f>
        <v/>
      </c>
      <c r="L79" s="134" t="str">
        <f>IFERROR(IF(C79=301,"",VLOOKUP(D79,IF(C79&lt;=100,'Enter Cabinet Order Here'!$X:$Y,'Enter Additional Product Here'!$G:$H),IF(C79&lt;=100,2,2),FALSE)),"")</f>
        <v/>
      </c>
      <c r="M79" s="134" t="str">
        <f>IFERROR(IF(C79="","",IF(C79=301,'Print Variations'!$D$5,VLOOKUP(C79,IF(C79&lt;=100,'Enter Cabinet Order Here'!$E:$K,'Enter Additional Product Here'!$E:$H),IF(C79&lt;=100,7,4),FALSE))),"")</f>
        <v/>
      </c>
      <c r="N79" s="134" t="str">
        <f>IFERROR(M79*K79,"")</f>
        <v/>
      </c>
      <c r="O79" s="50" t="str">
        <f>IF(O78&lt;'Print Variations'!$F$5,O78+1,IF(O78='Print Variations'!$F$5,IF('Print Variations'!$F$7=0,IF('Print Variations'!$D$5="$","",IF(IFERROR(MATCH(301,O$13:O78,0),0)&gt;0,"",301)),101),IF(O78&gt;='Print Variations'!$F$7,IF(OR('Print Variations'!$D$5="$",'Print Variations'!$D$5=0),"",IF(IFERROR(MATCH(301,O$13:O78,0),0)&gt;0,"",301)),O78+1)))</f>
        <v/>
      </c>
      <c r="P79" s="32" t="str">
        <f>IFERROR(IF(O79="","",IF(O79=301,"Sales Tax",VLOOKUP(O79,IF(O79&lt;=100,'Enter Cabinet Order Here'!$E:$G,'Enter Additional Product Here'!$E:$G),IF(O79&lt;=100,2,3),FALSE))),"")</f>
        <v/>
      </c>
      <c r="Q79" s="157" t="str">
        <f>IFERROR(IF(IF(O79=301,"Sales Tax",VLOOKUP(P79,IF(O79&lt;=100,'Print Here'!$W:$X,'Enter Additional Product Here'!$G:$M),IF(O79&lt;=100,2,3),FALSE))=0,"",IF(O79=301,"Sales Tax",VLOOKUP(P79,IF(O79&lt;=100,'Print Here'!$W:$X,'Enter Additional Product Here'!$G:$M),IF(O79&lt;=100,2,3),FALSE))),"")</f>
        <v/>
      </c>
      <c r="R79" s="157"/>
      <c r="S79" s="157"/>
      <c r="T79" s="157"/>
      <c r="U79" s="157"/>
      <c r="V79" s="157"/>
      <c r="W79" s="157"/>
      <c r="X79" s="133" t="str">
        <f>IFERROR(IF(O79="","",IF(O79=301,"1",VLOOKUP(O79,IF(O79&lt;=100,'Enter Cabinet Order Here'!$E:$G,'Enter Additional Product Here'!$E:$G),IF(O79&lt;=100,3,2),FALSE))),"")</f>
        <v/>
      </c>
      <c r="Y79" s="134" t="str">
        <f>IFERROR(IF(O79="","",IF(O79=301,'Print Variations'!$D$5,VLOOKUP(O79,IF(O79&lt;=100,'Enter Cabinet Order Here'!$E:$K,'Enter Additional Product Here'!$E:$H),IF(O79&lt;=100,7,4),FALSE))),"")</f>
        <v/>
      </c>
      <c r="Z79" s="134" t="str">
        <f t="shared" si="2"/>
        <v/>
      </c>
      <c r="AD79" s="72" t="s">
        <v>844</v>
      </c>
      <c r="AE79" s="72" t="s">
        <v>4144</v>
      </c>
    </row>
    <row r="80" spans="3:31">
      <c r="C80" s="50" t="str">
        <f>IF(C79&lt;'Print Variations'!$F$5,C79+1,IF(C79='Print Variations'!$F$5,IF('Print Variations'!$F$7=0,IF('Print Variations'!$D$5="$","",IF(IFERROR(MATCH(301,C$13:C79,0),0)&gt;0,"",301)),101),IF(C79&gt;='Print Variations'!$F$7,IF(OR('Print Variations'!$D$5="$",'Print Variations'!$D$5=0),"",IF(IFERROR(MATCH(301,C$13:C79,0),0)&gt;0,"",301)),C79+1)))</f>
        <v/>
      </c>
      <c r="D80" s="32" t="str">
        <f>IFERROR(IF(C80="","",IF(C80=301,"Sales Tax",VLOOKUP(C80,IF(C80&lt;=100,'Enter Cabinet Order Here'!$E:$G,'Enter Additional Product Here'!$E:$G),IF(C80&lt;=100,2,3),FALSE))),"")</f>
        <v/>
      </c>
      <c r="E80" s="157" t="str">
        <f>IFERROR(IF(IF(C80=301,"Sales Tax",VLOOKUP(D80,IF(C80&lt;=100,'Print Here'!$W:$X,'Enter Additional Product Here'!$G:$M),IF(C80&lt;=100,2,3),FALSE))=0,"",IF(C80=301,"Sales Tax",VLOOKUP(D80,IF(C80&lt;=100,'Print Here'!$W:$X,'Enter Additional Product Here'!$G:$M),IF(C80&lt;=100,2,3),FALSE))),"")</f>
        <v/>
      </c>
      <c r="F80" s="157"/>
      <c r="G80" s="157"/>
      <c r="H80" s="157"/>
      <c r="I80" s="157"/>
      <c r="J80" s="157"/>
      <c r="K80" s="133" t="str">
        <f>IFERROR(IF(C80="","",IF(C80=301,"1",VLOOKUP(C80,IF(C80&lt;=100,'Enter Cabinet Order Here'!$E:$G,'Enter Additional Product Here'!$E:$G),IF(C80&lt;=100,3,2),FALSE))),"")</f>
        <v/>
      </c>
      <c r="L80" s="134" t="str">
        <f>IFERROR(IF(C80=301,"",VLOOKUP(D80,IF(C80&lt;=100,'Enter Cabinet Order Here'!$X:$Y,'Enter Additional Product Here'!$G:$H),IF(C80&lt;=100,2,2),FALSE)),"")</f>
        <v/>
      </c>
      <c r="M80" s="134" t="str">
        <f>IFERROR(IF(C80="","",IF(C80=301,'Print Variations'!$D$5,VLOOKUP(C80,IF(C80&lt;=100,'Enter Cabinet Order Here'!$E:$K,'Enter Additional Product Here'!$E:$H),IF(C80&lt;=100,7,4),FALSE))),"")</f>
        <v/>
      </c>
      <c r="N80" s="134" t="str">
        <f t="shared" ref="N80:N93" si="3">IFERROR(M80*K80,"")</f>
        <v/>
      </c>
      <c r="O80" s="50" t="str">
        <f>IF(O79&lt;'Print Variations'!$F$5,O79+1,IF(O79='Print Variations'!$F$5,IF('Print Variations'!$F$7=0,IF('Print Variations'!$D$5="$","",IF(IFERROR(MATCH(301,O$13:O79,0),0)&gt;0,"",301)),101),IF(O79&gt;='Print Variations'!$F$7,IF(OR('Print Variations'!$D$5="$",'Print Variations'!$D$5=0),"",IF(IFERROR(MATCH(301,O$13:O79,0),0)&gt;0,"",301)),O79+1)))</f>
        <v/>
      </c>
      <c r="P80" s="32" t="str">
        <f>IFERROR(IF(O80="","",IF(O80=301,"Sales Tax",VLOOKUP(O80,IF(O80&lt;=100,'Enter Cabinet Order Here'!$E:$G,'Enter Additional Product Here'!$E:$G),IF(O80&lt;=100,2,3),FALSE))),"")</f>
        <v/>
      </c>
      <c r="Q80" s="157" t="str">
        <f>IFERROR(IF(IF(O80=301,"Sales Tax",VLOOKUP(P80,IF(O80&lt;=100,'Print Here'!$W:$X,'Enter Additional Product Here'!$G:$M),IF(O80&lt;=100,2,3),FALSE))=0,"",IF(O80=301,"Sales Tax",VLOOKUP(P80,IF(O80&lt;=100,'Print Here'!$W:$X,'Enter Additional Product Here'!$G:$M),IF(O80&lt;=100,2,3),FALSE))),"")</f>
        <v/>
      </c>
      <c r="R80" s="157"/>
      <c r="S80" s="157"/>
      <c r="T80" s="157"/>
      <c r="U80" s="157"/>
      <c r="V80" s="157"/>
      <c r="W80" s="157"/>
      <c r="X80" s="133" t="str">
        <f>IFERROR(IF(O80="","",IF(O80=301,"1",VLOOKUP(O80,IF(O80&lt;=100,'Enter Cabinet Order Here'!$E:$G,'Enter Additional Product Here'!$E:$G),IF(O80&lt;=100,3,2),FALSE))),"")</f>
        <v/>
      </c>
      <c r="Y80" s="134" t="str">
        <f>IFERROR(IF(O80="","",IF(O80=301,'Print Variations'!$D$5,VLOOKUP(O80,IF(O80&lt;=100,'Enter Cabinet Order Here'!$E:$K,'Enter Additional Product Here'!$E:$H),IF(O80&lt;=100,7,4),FALSE))),"")</f>
        <v/>
      </c>
      <c r="Z80" s="134" t="str">
        <f t="shared" si="2"/>
        <v/>
      </c>
      <c r="AD80" s="72" t="s">
        <v>845</v>
      </c>
      <c r="AE80" s="72" t="s">
        <v>3201</v>
      </c>
    </row>
    <row r="81" spans="3:31">
      <c r="C81" s="50" t="str">
        <f>IF(C80&lt;'Print Variations'!$F$5,C80+1,IF(C80='Print Variations'!$F$5,IF('Print Variations'!$F$7=0,IF('Print Variations'!$D$5="$","",IF(IFERROR(MATCH(301,C$13:C80,0),0)&gt;0,"",301)),101),IF(C80&gt;='Print Variations'!$F$7,IF(OR('Print Variations'!$D$5="$",'Print Variations'!$D$5=0),"",IF(IFERROR(MATCH(301,C$13:C80,0),0)&gt;0,"",301)),C80+1)))</f>
        <v/>
      </c>
      <c r="D81" s="32" t="str">
        <f>IFERROR(IF(C81="","",IF(C81=301,"Sales Tax",VLOOKUP(C81,IF(C81&lt;=100,'Enter Cabinet Order Here'!$E:$G,'Enter Additional Product Here'!$E:$G),IF(C81&lt;=100,2,3),FALSE))),"")</f>
        <v/>
      </c>
      <c r="E81" s="157" t="str">
        <f>IFERROR(IF(IF(C81=301,"Sales Tax",VLOOKUP(D81,IF(C81&lt;=100,'Print Here'!$W:$X,'Enter Additional Product Here'!$G:$M),IF(C81&lt;=100,2,3),FALSE))=0,"",IF(C81=301,"Sales Tax",VLOOKUP(D81,IF(C81&lt;=100,'Print Here'!$W:$X,'Enter Additional Product Here'!$G:$M),IF(C81&lt;=100,2,3),FALSE))),"")</f>
        <v/>
      </c>
      <c r="F81" s="157"/>
      <c r="G81" s="157"/>
      <c r="H81" s="157"/>
      <c r="I81" s="157"/>
      <c r="J81" s="157"/>
      <c r="K81" s="133" t="str">
        <f>IFERROR(IF(C81="","",IF(C81=301,"1",VLOOKUP(C81,IF(C81&lt;=100,'Enter Cabinet Order Here'!$E:$G,'Enter Additional Product Here'!$E:$G),IF(C81&lt;=100,3,2),FALSE))),"")</f>
        <v/>
      </c>
      <c r="L81" s="134" t="str">
        <f>IFERROR(IF(C81=301,"",VLOOKUP(D81,IF(C81&lt;=100,'Enter Cabinet Order Here'!$X:$Y,'Enter Additional Product Here'!$G:$H),IF(C81&lt;=100,2,2),FALSE)),"")</f>
        <v/>
      </c>
      <c r="M81" s="134" t="str">
        <f>IFERROR(IF(C81="","",IF(C81=301,'Print Variations'!$D$5,VLOOKUP(C81,IF(C81&lt;=100,'Enter Cabinet Order Here'!$E:$K,'Enter Additional Product Here'!$E:$H),IF(C81&lt;=100,7,4),FALSE))),"")</f>
        <v/>
      </c>
      <c r="N81" s="134" t="str">
        <f t="shared" si="3"/>
        <v/>
      </c>
      <c r="O81" s="50" t="str">
        <f>IF(O80&lt;'Print Variations'!$F$5,O80+1,IF(O80='Print Variations'!$F$5,IF('Print Variations'!$F$7=0,IF('Print Variations'!$D$5="$","",IF(IFERROR(MATCH(301,O$13:O80,0),0)&gt;0,"",301)),101),IF(O80&gt;='Print Variations'!$F$7,IF(OR('Print Variations'!$D$5="$",'Print Variations'!$D$5=0),"",IF(IFERROR(MATCH(301,O$13:O80,0),0)&gt;0,"",301)),O80+1)))</f>
        <v/>
      </c>
      <c r="P81" s="32" t="str">
        <f>IFERROR(IF(O81="","",IF(O81=301,"Sales Tax",VLOOKUP(O81,IF(O81&lt;=100,'Enter Cabinet Order Here'!$E:$G,'Enter Additional Product Here'!$E:$G),IF(O81&lt;=100,2,3),FALSE))),"")</f>
        <v/>
      </c>
      <c r="Q81" s="157" t="str">
        <f>IFERROR(IF(IF(O81=301,"Sales Tax",VLOOKUP(P81,IF(O81&lt;=100,'Print Here'!$W:$X,'Enter Additional Product Here'!$G:$M),IF(O81&lt;=100,2,3),FALSE))=0,"",IF(O81=301,"Sales Tax",VLOOKUP(P81,IF(O81&lt;=100,'Print Here'!$W:$X,'Enter Additional Product Here'!$G:$M),IF(O81&lt;=100,2,3),FALSE))),"")</f>
        <v/>
      </c>
      <c r="R81" s="157"/>
      <c r="S81" s="157"/>
      <c r="T81" s="157"/>
      <c r="U81" s="157"/>
      <c r="V81" s="157"/>
      <c r="W81" s="157"/>
      <c r="X81" s="133" t="str">
        <f>IFERROR(IF(O81="","",IF(O81=301,"1",VLOOKUP(O81,IF(O81&lt;=100,'Enter Cabinet Order Here'!$E:$G,'Enter Additional Product Here'!$E:$G),IF(O81&lt;=100,3,2),FALSE))),"")</f>
        <v/>
      </c>
      <c r="Y81" s="134" t="str">
        <f>IFERROR(IF(O81="","",IF(O81=301,'Print Variations'!$D$5,VLOOKUP(O81,IF(O81&lt;=100,'Enter Cabinet Order Here'!$E:$K,'Enter Additional Product Here'!$E:$H),IF(O81&lt;=100,7,4),FALSE))),"")</f>
        <v/>
      </c>
      <c r="Z81" s="134" t="str">
        <f t="shared" si="2"/>
        <v/>
      </c>
      <c r="AD81" s="72" t="s">
        <v>846</v>
      </c>
      <c r="AE81" s="72" t="s">
        <v>2660</v>
      </c>
    </row>
    <row r="82" spans="3:31">
      <c r="C82" s="50" t="str">
        <f>IF(C81&lt;'Print Variations'!$F$5,C81+1,IF(C81='Print Variations'!$F$5,IF('Print Variations'!$F$7=0,IF('Print Variations'!$D$5="$","",IF(IFERROR(MATCH(301,C$13:C81,0),0)&gt;0,"",301)),101),IF(C81&gt;='Print Variations'!$F$7,IF(OR('Print Variations'!$D$5="$",'Print Variations'!$D$5=0),"",IF(IFERROR(MATCH(301,C$13:C81,0),0)&gt;0,"",301)),C81+1)))</f>
        <v/>
      </c>
      <c r="D82" s="32" t="str">
        <f>IFERROR(IF(C82="","",IF(C82=301,"Sales Tax",VLOOKUP(C82,IF(C82&lt;=100,'Enter Cabinet Order Here'!$E:$G,'Enter Additional Product Here'!$E:$G),IF(C82&lt;=100,2,3),FALSE))),"")</f>
        <v/>
      </c>
      <c r="E82" s="157" t="str">
        <f>IFERROR(IF(IF(C82=301,"Sales Tax",VLOOKUP(D82,IF(C82&lt;=100,'Print Here'!$W:$X,'Enter Additional Product Here'!$G:$M),IF(C82&lt;=100,2,3),FALSE))=0,"",IF(C82=301,"Sales Tax",VLOOKUP(D82,IF(C82&lt;=100,'Print Here'!$W:$X,'Enter Additional Product Here'!$G:$M),IF(C82&lt;=100,2,3),FALSE))),"")</f>
        <v/>
      </c>
      <c r="F82" s="157"/>
      <c r="G82" s="157"/>
      <c r="H82" s="157"/>
      <c r="I82" s="157"/>
      <c r="J82" s="157"/>
      <c r="K82" s="133" t="str">
        <f>IFERROR(IF(C82="","",IF(C82=301,"1",VLOOKUP(C82,IF(C82&lt;=100,'Enter Cabinet Order Here'!$E:$G,'Enter Additional Product Here'!$E:$G),IF(C82&lt;=100,3,2),FALSE))),"")</f>
        <v/>
      </c>
      <c r="L82" s="134" t="str">
        <f>IFERROR(IF(C82=301,"",VLOOKUP(D82,IF(C82&lt;=100,'Enter Cabinet Order Here'!$X:$Y,'Enter Additional Product Here'!$G:$H),IF(C82&lt;=100,2,2),FALSE)),"")</f>
        <v/>
      </c>
      <c r="M82" s="134" t="str">
        <f>IFERROR(IF(C82="","",IF(C82=301,'Print Variations'!$D$5,VLOOKUP(C82,IF(C82&lt;=100,'Enter Cabinet Order Here'!$E:$K,'Enter Additional Product Here'!$E:$H),IF(C82&lt;=100,7,4),FALSE))),"")</f>
        <v/>
      </c>
      <c r="N82" s="134" t="str">
        <f t="shared" si="3"/>
        <v/>
      </c>
      <c r="O82" s="50" t="str">
        <f>IF(O81&lt;'Print Variations'!$F$5,O81+1,IF(O81='Print Variations'!$F$5,IF('Print Variations'!$F$7=0,IF('Print Variations'!$D$5="$","",IF(IFERROR(MATCH(301,O$13:O81,0),0)&gt;0,"",301)),101),IF(O81&gt;='Print Variations'!$F$7,IF(OR('Print Variations'!$D$5="$",'Print Variations'!$D$5=0),"",IF(IFERROR(MATCH(301,O$13:O81,0),0)&gt;0,"",301)),O81+1)))</f>
        <v/>
      </c>
      <c r="P82" s="32" t="str">
        <f>IFERROR(IF(O82="","",IF(O82=301,"Sales Tax",VLOOKUP(O82,IF(O82&lt;=100,'Enter Cabinet Order Here'!$E:$G,'Enter Additional Product Here'!$E:$G),IF(O82&lt;=100,2,3),FALSE))),"")</f>
        <v/>
      </c>
      <c r="Q82" s="157" t="str">
        <f>IFERROR(IF(IF(O82=301,"Sales Tax",VLOOKUP(P82,IF(O82&lt;=100,'Print Here'!$W:$X,'Enter Additional Product Here'!$G:$M),IF(O82&lt;=100,2,3),FALSE))=0,"",IF(O82=301,"Sales Tax",VLOOKUP(P82,IF(O82&lt;=100,'Print Here'!$W:$X,'Enter Additional Product Here'!$G:$M),IF(O82&lt;=100,2,3),FALSE))),"")</f>
        <v/>
      </c>
      <c r="R82" s="157"/>
      <c r="S82" s="157"/>
      <c r="T82" s="157"/>
      <c r="U82" s="157"/>
      <c r="V82" s="157"/>
      <c r="W82" s="157"/>
      <c r="X82" s="133" t="str">
        <f>IFERROR(IF(O82="","",IF(O82=301,"1",VLOOKUP(O82,IF(O82&lt;=100,'Enter Cabinet Order Here'!$E:$G,'Enter Additional Product Here'!$E:$G),IF(O82&lt;=100,3,2),FALSE))),"")</f>
        <v/>
      </c>
      <c r="Y82" s="134" t="str">
        <f>IFERROR(IF(O82="","",IF(O82=301,'Print Variations'!$D$5,VLOOKUP(O82,IF(O82&lt;=100,'Enter Cabinet Order Here'!$E:$K,'Enter Additional Product Here'!$E:$H),IF(O82&lt;=100,7,4),FALSE))),"")</f>
        <v/>
      </c>
      <c r="Z82" s="134" t="str">
        <f t="shared" si="2"/>
        <v/>
      </c>
      <c r="AD82" s="72" t="s">
        <v>847</v>
      </c>
      <c r="AE82" s="72" t="s">
        <v>3596</v>
      </c>
    </row>
    <row r="83" spans="3:31">
      <c r="C83" s="50" t="str">
        <f>IF(C82&lt;'Print Variations'!$F$5,C82+1,IF(C82='Print Variations'!$F$5,IF('Print Variations'!$F$7=0,IF('Print Variations'!$D$5="$","",IF(IFERROR(MATCH(301,C$13:C82,0),0)&gt;0,"",301)),101),IF(C82&gt;='Print Variations'!$F$7,IF(OR('Print Variations'!$D$5="$",'Print Variations'!$D$5=0),"",IF(IFERROR(MATCH(301,C$13:C82,0),0)&gt;0,"",301)),C82+1)))</f>
        <v/>
      </c>
      <c r="D83" s="32" t="str">
        <f>IFERROR(IF(C83="","",IF(C83=301,"Sales Tax",VLOOKUP(C83,IF(C83&lt;=100,'Enter Cabinet Order Here'!$E:$G,'Enter Additional Product Here'!$E:$G),IF(C83&lt;=100,2,3),FALSE))),"")</f>
        <v/>
      </c>
      <c r="E83" s="157" t="str">
        <f>IFERROR(IF(IF(C83=301,"Sales Tax",VLOOKUP(D83,IF(C83&lt;=100,'Print Here'!$W:$X,'Enter Additional Product Here'!$G:$M),IF(C83&lt;=100,2,3),FALSE))=0,"",IF(C83=301,"Sales Tax",VLOOKUP(D83,IF(C83&lt;=100,'Print Here'!$W:$X,'Enter Additional Product Here'!$G:$M),IF(C83&lt;=100,2,3),FALSE))),"")</f>
        <v/>
      </c>
      <c r="F83" s="157"/>
      <c r="G83" s="157"/>
      <c r="H83" s="157"/>
      <c r="I83" s="157"/>
      <c r="J83" s="157"/>
      <c r="K83" s="133" t="str">
        <f>IFERROR(IF(C83="","",IF(C83=301,"1",VLOOKUP(C83,IF(C83&lt;=100,'Enter Cabinet Order Here'!$E:$G,'Enter Additional Product Here'!$E:$G),IF(C83&lt;=100,3,2),FALSE))),"")</f>
        <v/>
      </c>
      <c r="L83" s="134" t="str">
        <f>IFERROR(IF(C83=301,"",VLOOKUP(D83,IF(C83&lt;=100,'Enter Cabinet Order Here'!$X:$Y,'Enter Additional Product Here'!$G:$H),IF(C83&lt;=100,2,2),FALSE)),"")</f>
        <v/>
      </c>
      <c r="M83" s="134" t="str">
        <f>IFERROR(IF(C83="","",IF(C83=301,'Print Variations'!$D$5,VLOOKUP(C83,IF(C83&lt;=100,'Enter Cabinet Order Here'!$E:$K,'Enter Additional Product Here'!$E:$H),IF(C83&lt;=100,7,4),FALSE))),"")</f>
        <v/>
      </c>
      <c r="N83" s="134" t="str">
        <f t="shared" si="3"/>
        <v/>
      </c>
      <c r="O83" s="50" t="str">
        <f>IF(O82&lt;'Print Variations'!$F$5,O82+1,IF(O82='Print Variations'!$F$5,IF('Print Variations'!$F$7=0,IF('Print Variations'!$D$5="$","",IF(IFERROR(MATCH(301,O$13:O82,0),0)&gt;0,"",301)),101),IF(O82&gt;='Print Variations'!$F$7,IF(OR('Print Variations'!$D$5="$",'Print Variations'!$D$5=0),"",IF(IFERROR(MATCH(301,O$13:O82,0),0)&gt;0,"",301)),O82+1)))</f>
        <v/>
      </c>
      <c r="P83" s="32" t="str">
        <f>IFERROR(IF(O83="","",IF(O83=301,"Sales Tax",VLOOKUP(O83,IF(O83&lt;=100,'Enter Cabinet Order Here'!$E:$G,'Enter Additional Product Here'!$E:$G),IF(O83&lt;=100,2,3),FALSE))),"")</f>
        <v/>
      </c>
      <c r="Q83" s="157" t="str">
        <f>IFERROR(IF(IF(O83=301,"Sales Tax",VLOOKUP(P83,IF(O83&lt;=100,'Print Here'!$W:$X,'Enter Additional Product Here'!$G:$M),IF(O83&lt;=100,2,3),FALSE))=0,"",IF(O83=301,"Sales Tax",VLOOKUP(P83,IF(O83&lt;=100,'Print Here'!$W:$X,'Enter Additional Product Here'!$G:$M),IF(O83&lt;=100,2,3),FALSE))),"")</f>
        <v/>
      </c>
      <c r="R83" s="157"/>
      <c r="S83" s="157"/>
      <c r="T83" s="157"/>
      <c r="U83" s="157"/>
      <c r="V83" s="157"/>
      <c r="W83" s="157"/>
      <c r="X83" s="133" t="str">
        <f>IFERROR(IF(O83="","",IF(O83=301,"1",VLOOKUP(O83,IF(O83&lt;=100,'Enter Cabinet Order Here'!$E:$G,'Enter Additional Product Here'!$E:$G),IF(O83&lt;=100,3,2),FALSE))),"")</f>
        <v/>
      </c>
      <c r="Y83" s="134" t="str">
        <f>IFERROR(IF(O83="","",IF(O83=301,'Print Variations'!$D$5,VLOOKUP(O83,IF(O83&lt;=100,'Enter Cabinet Order Here'!$E:$K,'Enter Additional Product Here'!$E:$H),IF(O83&lt;=100,7,4),FALSE))),"")</f>
        <v/>
      </c>
      <c r="Z83" s="134" t="str">
        <f t="shared" si="2"/>
        <v/>
      </c>
      <c r="AD83" s="72" t="s">
        <v>4613</v>
      </c>
      <c r="AE83" s="72" t="s">
        <v>4949</v>
      </c>
    </row>
    <row r="84" spans="3:31">
      <c r="C84" s="50" t="str">
        <f>IF(C83&lt;'Print Variations'!$F$5,C83+1,IF(C83='Print Variations'!$F$5,IF('Print Variations'!$F$7=0,IF('Print Variations'!$D$5="$","",IF(IFERROR(MATCH(301,C$13:C83,0),0)&gt;0,"",301)),101),IF(C83&gt;='Print Variations'!$F$7,IF(OR('Print Variations'!$D$5="$",'Print Variations'!$D$5=0),"",IF(IFERROR(MATCH(301,C$13:C83,0),0)&gt;0,"",301)),C83+1)))</f>
        <v/>
      </c>
      <c r="D84" s="32" t="str">
        <f>IFERROR(IF(C84="","",IF(C84=301,"Sales Tax",VLOOKUP(C84,IF(C84&lt;=100,'Enter Cabinet Order Here'!$E:$G,'Enter Additional Product Here'!$E:$G),IF(C84&lt;=100,2,3),FALSE))),"")</f>
        <v/>
      </c>
      <c r="E84" s="157" t="str">
        <f>IFERROR(IF(IF(C84=301,"Sales Tax",VLOOKUP(D84,IF(C84&lt;=100,'Print Here'!$W:$X,'Enter Additional Product Here'!$G:$M),IF(C84&lt;=100,2,3),FALSE))=0,"",IF(C84=301,"Sales Tax",VLOOKUP(D84,IF(C84&lt;=100,'Print Here'!$W:$X,'Enter Additional Product Here'!$G:$M),IF(C84&lt;=100,2,3),FALSE))),"")</f>
        <v/>
      </c>
      <c r="F84" s="157"/>
      <c r="G84" s="157"/>
      <c r="H84" s="157"/>
      <c r="I84" s="157"/>
      <c r="J84" s="157"/>
      <c r="K84" s="133" t="str">
        <f>IFERROR(IF(C84="","",IF(C84=301,"1",VLOOKUP(C84,IF(C84&lt;=100,'Enter Cabinet Order Here'!$E:$G,'Enter Additional Product Here'!$E:$G),IF(C84&lt;=100,3,2),FALSE))),"")</f>
        <v/>
      </c>
      <c r="L84" s="134" t="str">
        <f>IFERROR(IF(C84=301,"",VLOOKUP(D84,IF(C84&lt;=100,'Enter Cabinet Order Here'!$X:$Y,'Enter Additional Product Here'!$G:$H),IF(C84&lt;=100,2,2),FALSE)),"")</f>
        <v/>
      </c>
      <c r="M84" s="134" t="str">
        <f>IFERROR(IF(C84="","",IF(C84=301,'Print Variations'!$D$5,VLOOKUP(C84,IF(C84&lt;=100,'Enter Cabinet Order Here'!$E:$K,'Enter Additional Product Here'!$E:$H),IF(C84&lt;=100,7,4),FALSE))),"")</f>
        <v/>
      </c>
      <c r="N84" s="134" t="str">
        <f t="shared" si="3"/>
        <v/>
      </c>
      <c r="O84" s="50" t="str">
        <f>IF(O83&lt;'Print Variations'!$F$5,O83+1,IF(O83='Print Variations'!$F$5,IF('Print Variations'!$F$7=0,IF('Print Variations'!$D$5="$","",IF(IFERROR(MATCH(301,O$13:O83,0),0)&gt;0,"",301)),101),IF(O83&gt;='Print Variations'!$F$7,IF(OR('Print Variations'!$D$5="$",'Print Variations'!$D$5=0),"",IF(IFERROR(MATCH(301,O$13:O83,0),0)&gt;0,"",301)),O83+1)))</f>
        <v/>
      </c>
      <c r="P84" s="32" t="str">
        <f>IFERROR(IF(O84="","",IF(O84=301,"Sales Tax",VLOOKUP(O84,IF(O84&lt;=100,'Enter Cabinet Order Here'!$E:$G,'Enter Additional Product Here'!$E:$G),IF(O84&lt;=100,2,3),FALSE))),"")</f>
        <v/>
      </c>
      <c r="Q84" s="157" t="str">
        <f>IFERROR(IF(IF(O84=301,"Sales Tax",VLOOKUP(P84,IF(O84&lt;=100,'Print Here'!$W:$X,'Enter Additional Product Here'!$G:$M),IF(O84&lt;=100,2,3),FALSE))=0,"",IF(O84=301,"Sales Tax",VLOOKUP(P84,IF(O84&lt;=100,'Print Here'!$W:$X,'Enter Additional Product Here'!$G:$M),IF(O84&lt;=100,2,3),FALSE))),"")</f>
        <v/>
      </c>
      <c r="R84" s="157"/>
      <c r="S84" s="157"/>
      <c r="T84" s="157"/>
      <c r="U84" s="157"/>
      <c r="V84" s="157"/>
      <c r="W84" s="157"/>
      <c r="X84" s="133" t="str">
        <f>IFERROR(IF(O84="","",IF(O84=301,"1",VLOOKUP(O84,IF(O84&lt;=100,'Enter Cabinet Order Here'!$E:$G,'Enter Additional Product Here'!$E:$G),IF(O84&lt;=100,3,2),FALSE))),"")</f>
        <v/>
      </c>
      <c r="Y84" s="134" t="str">
        <f>IFERROR(IF(O84="","",IF(O84=301,'Print Variations'!$D$5,VLOOKUP(O84,IF(O84&lt;=100,'Enter Cabinet Order Here'!$E:$K,'Enter Additional Product Here'!$E:$H),IF(O84&lt;=100,7,4),FALSE))),"")</f>
        <v/>
      </c>
      <c r="Z84" s="134" t="str">
        <f t="shared" si="2"/>
        <v/>
      </c>
      <c r="AD84" s="72" t="s">
        <v>848</v>
      </c>
      <c r="AE84" s="72" t="s">
        <v>4145</v>
      </c>
    </row>
    <row r="85" spans="3:31">
      <c r="C85" s="50" t="str">
        <f>IF(C84&lt;'Print Variations'!$F$5,C84+1,IF(C84='Print Variations'!$F$5,IF('Print Variations'!$F$7=0,IF('Print Variations'!$D$5="$","",IF(IFERROR(MATCH(301,C$13:C84,0),0)&gt;0,"",301)),101),IF(C84&gt;='Print Variations'!$F$7,IF(OR('Print Variations'!$D$5="$",'Print Variations'!$D$5=0),"",IF(IFERROR(MATCH(301,C$13:C84,0),0)&gt;0,"",301)),C84+1)))</f>
        <v/>
      </c>
      <c r="D85" s="32" t="str">
        <f>IFERROR(IF(C85="","",IF(C85=301,"Sales Tax",VLOOKUP(C85,IF(C85&lt;=100,'Enter Cabinet Order Here'!$E:$G,'Enter Additional Product Here'!$E:$G),IF(C85&lt;=100,2,3),FALSE))),"")</f>
        <v/>
      </c>
      <c r="E85" s="157" t="str">
        <f>IFERROR(IF(IF(C85=301,"Sales Tax",VLOOKUP(D85,IF(C85&lt;=100,'Print Here'!$W:$X,'Enter Additional Product Here'!$G:$M),IF(C85&lt;=100,2,3),FALSE))=0,"",IF(C85=301,"Sales Tax",VLOOKUP(D85,IF(C85&lt;=100,'Print Here'!$W:$X,'Enter Additional Product Here'!$G:$M),IF(C85&lt;=100,2,3),FALSE))),"")</f>
        <v/>
      </c>
      <c r="F85" s="157"/>
      <c r="G85" s="157"/>
      <c r="H85" s="157"/>
      <c r="I85" s="157"/>
      <c r="J85" s="157"/>
      <c r="K85" s="133" t="str">
        <f>IFERROR(IF(C85="","",IF(C85=301,"1",VLOOKUP(C85,IF(C85&lt;=100,'Enter Cabinet Order Here'!$E:$G,'Enter Additional Product Here'!$E:$G),IF(C85&lt;=100,3,2),FALSE))),"")</f>
        <v/>
      </c>
      <c r="L85" s="134" t="str">
        <f>IFERROR(IF(C85=301,"",VLOOKUP(D85,IF(C85&lt;=100,'Enter Cabinet Order Here'!$X:$Y,'Enter Additional Product Here'!$G:$H),IF(C85&lt;=100,2,2),FALSE)),"")</f>
        <v/>
      </c>
      <c r="M85" s="134" t="str">
        <f>IFERROR(IF(C85="","",IF(C85=301,'Print Variations'!$D$5,VLOOKUP(C85,IF(C85&lt;=100,'Enter Cabinet Order Here'!$E:$K,'Enter Additional Product Here'!$E:$H),IF(C85&lt;=100,7,4),FALSE))),"")</f>
        <v/>
      </c>
      <c r="N85" s="134" t="str">
        <f t="shared" si="3"/>
        <v/>
      </c>
      <c r="O85" s="50" t="str">
        <f>IF(O84&lt;'Print Variations'!$F$5,O84+1,IF(O84='Print Variations'!$F$5,IF('Print Variations'!$F$7=0,IF('Print Variations'!$D$5="$","",IF(IFERROR(MATCH(301,O$13:O84,0),0)&gt;0,"",301)),101),IF(O84&gt;='Print Variations'!$F$7,IF(OR('Print Variations'!$D$5="$",'Print Variations'!$D$5=0),"",IF(IFERROR(MATCH(301,O$13:O84,0),0)&gt;0,"",301)),O84+1)))</f>
        <v/>
      </c>
      <c r="P85" s="32" t="str">
        <f>IFERROR(IF(O85="","",IF(O85=301,"Sales Tax",VLOOKUP(O85,IF(O85&lt;=100,'Enter Cabinet Order Here'!$E:$G,'Enter Additional Product Here'!$E:$G),IF(O85&lt;=100,2,3),FALSE))),"")</f>
        <v/>
      </c>
      <c r="Q85" s="157" t="str">
        <f>IFERROR(IF(IF(O85=301,"Sales Tax",VLOOKUP(P85,IF(O85&lt;=100,'Print Here'!$W:$X,'Enter Additional Product Here'!$G:$M),IF(O85&lt;=100,2,3),FALSE))=0,"",IF(O85=301,"Sales Tax",VLOOKUP(P85,IF(O85&lt;=100,'Print Here'!$W:$X,'Enter Additional Product Here'!$G:$M),IF(O85&lt;=100,2,3),FALSE))),"")</f>
        <v/>
      </c>
      <c r="R85" s="157"/>
      <c r="S85" s="157"/>
      <c r="T85" s="157"/>
      <c r="U85" s="157"/>
      <c r="V85" s="157"/>
      <c r="W85" s="157"/>
      <c r="X85" s="133" t="str">
        <f>IFERROR(IF(O85="","",IF(O85=301,"1",VLOOKUP(O85,IF(O85&lt;=100,'Enter Cabinet Order Here'!$E:$G,'Enter Additional Product Here'!$E:$G),IF(O85&lt;=100,3,2),FALSE))),"")</f>
        <v/>
      </c>
      <c r="Y85" s="134" t="str">
        <f>IFERROR(IF(O85="","",IF(O85=301,'Print Variations'!$D$5,VLOOKUP(O85,IF(O85&lt;=100,'Enter Cabinet Order Here'!$E:$K,'Enter Additional Product Here'!$E:$H),IF(O85&lt;=100,7,4),FALSE))),"")</f>
        <v/>
      </c>
      <c r="Z85" s="134" t="str">
        <f t="shared" si="2"/>
        <v/>
      </c>
      <c r="AD85" s="72" t="s">
        <v>386</v>
      </c>
      <c r="AE85" s="72" t="s">
        <v>3055</v>
      </c>
    </row>
    <row r="86" spans="3:31">
      <c r="C86" s="50" t="str">
        <f>IF(C85&lt;'Print Variations'!$F$5,C85+1,IF(C85='Print Variations'!$F$5,IF('Print Variations'!$F$7=0,IF('Print Variations'!$D$5="$","",IF(IFERROR(MATCH(301,C$13:C85,0),0)&gt;0,"",301)),101),IF(C85&gt;='Print Variations'!$F$7,IF(OR('Print Variations'!$D$5="$",'Print Variations'!$D$5=0),"",IF(IFERROR(MATCH(301,C$13:C85,0),0)&gt;0,"",301)),C85+1)))</f>
        <v/>
      </c>
      <c r="D86" s="32" t="str">
        <f>IFERROR(IF(C86="","",IF(C86=301,"Sales Tax",VLOOKUP(C86,IF(C86&lt;=100,'Enter Cabinet Order Here'!$E:$G,'Enter Additional Product Here'!$E:$G),IF(C86&lt;=100,2,3),FALSE))),"")</f>
        <v/>
      </c>
      <c r="E86" s="157" t="str">
        <f>IFERROR(IF(IF(C86=301,"Sales Tax",VLOOKUP(D86,IF(C86&lt;=100,'Print Here'!$W:$X,'Enter Additional Product Here'!$G:$M),IF(C86&lt;=100,2,3),FALSE))=0,"",IF(C86=301,"Sales Tax",VLOOKUP(D86,IF(C86&lt;=100,'Print Here'!$W:$X,'Enter Additional Product Here'!$G:$M),IF(C86&lt;=100,2,3),FALSE))),"")</f>
        <v/>
      </c>
      <c r="F86" s="157"/>
      <c r="G86" s="157"/>
      <c r="H86" s="157"/>
      <c r="I86" s="157"/>
      <c r="J86" s="157"/>
      <c r="K86" s="133" t="str">
        <f>IFERROR(IF(C86="","",IF(C86=301,"1",VLOOKUP(C86,IF(C86&lt;=100,'Enter Cabinet Order Here'!$E:$G,'Enter Additional Product Here'!$E:$G),IF(C86&lt;=100,3,2),FALSE))),"")</f>
        <v/>
      </c>
      <c r="L86" s="134" t="str">
        <f>IFERROR(IF(C86=301,"",VLOOKUP(D86,IF(C86&lt;=100,'Enter Cabinet Order Here'!$X:$Y,'Enter Additional Product Here'!$G:$H),IF(C86&lt;=100,2,2),FALSE)),"")</f>
        <v/>
      </c>
      <c r="M86" s="134" t="str">
        <f>IFERROR(IF(C86="","",IF(C86=301,'Print Variations'!$D$5,VLOOKUP(C86,IF(C86&lt;=100,'Enter Cabinet Order Here'!$E:$K,'Enter Additional Product Here'!$E:$H),IF(C86&lt;=100,7,4),FALSE))),"")</f>
        <v/>
      </c>
      <c r="N86" s="134" t="str">
        <f t="shared" si="3"/>
        <v/>
      </c>
      <c r="O86" s="50" t="str">
        <f>IF(O85&lt;'Print Variations'!$F$5,O85+1,IF(O85='Print Variations'!$F$5,IF('Print Variations'!$F$7=0,IF('Print Variations'!$D$5="$","",IF(IFERROR(MATCH(301,O$13:O85,0),0)&gt;0,"",301)),101),IF(O85&gt;='Print Variations'!$F$7,IF(OR('Print Variations'!$D$5="$",'Print Variations'!$D$5=0),"",IF(IFERROR(MATCH(301,O$13:O85,0),0)&gt;0,"",301)),O85+1)))</f>
        <v/>
      </c>
      <c r="P86" s="32" t="str">
        <f>IFERROR(IF(O86="","",IF(O86=301,"Sales Tax",VLOOKUP(O86,IF(O86&lt;=100,'Enter Cabinet Order Here'!$E:$G,'Enter Additional Product Here'!$E:$G),IF(O86&lt;=100,2,3),FALSE))),"")</f>
        <v/>
      </c>
      <c r="Q86" s="157" t="str">
        <f>IFERROR(IF(IF(O86=301,"Sales Tax",VLOOKUP(P86,IF(O86&lt;=100,'Print Here'!$W:$X,'Enter Additional Product Here'!$G:$M),IF(O86&lt;=100,2,3),FALSE))=0,"",IF(O86=301,"Sales Tax",VLOOKUP(P86,IF(O86&lt;=100,'Print Here'!$W:$X,'Enter Additional Product Here'!$G:$M),IF(O86&lt;=100,2,3),FALSE))),"")</f>
        <v/>
      </c>
      <c r="R86" s="157"/>
      <c r="S86" s="157"/>
      <c r="T86" s="157"/>
      <c r="U86" s="157"/>
      <c r="V86" s="157"/>
      <c r="W86" s="157"/>
      <c r="X86" s="133" t="str">
        <f>IFERROR(IF(O86="","",IF(O86=301,"1",VLOOKUP(O86,IF(O86&lt;=100,'Enter Cabinet Order Here'!$E:$G,'Enter Additional Product Here'!$E:$G),IF(O86&lt;=100,3,2),FALSE))),"")</f>
        <v/>
      </c>
      <c r="Y86" s="134" t="str">
        <f>IFERROR(IF(O86="","",IF(O86=301,'Print Variations'!$D$5,VLOOKUP(O86,IF(O86&lt;=100,'Enter Cabinet Order Here'!$E:$K,'Enter Additional Product Here'!$E:$H),IF(O86&lt;=100,7,4),FALSE))),"")</f>
        <v/>
      </c>
      <c r="Z86" s="134" t="str">
        <f t="shared" si="2"/>
        <v/>
      </c>
      <c r="AD86" s="72" t="s">
        <v>387</v>
      </c>
      <c r="AE86" s="72" t="s">
        <v>2513</v>
      </c>
    </row>
    <row r="87" spans="3:31">
      <c r="C87" s="50" t="str">
        <f>IF(C86&lt;'Print Variations'!$F$5,C86+1,IF(C86='Print Variations'!$F$5,IF('Print Variations'!$F$7=0,IF('Print Variations'!$D$5="$","",IF(IFERROR(MATCH(301,C$13:C86,0),0)&gt;0,"",301)),101),IF(C86&gt;='Print Variations'!$F$7,IF(OR('Print Variations'!$D$5="$",'Print Variations'!$D$5=0),"",IF(IFERROR(MATCH(301,C$13:C86,0),0)&gt;0,"",301)),C86+1)))</f>
        <v/>
      </c>
      <c r="D87" s="32" t="str">
        <f>IFERROR(IF(C87="","",IF(C87=301,"Sales Tax",VLOOKUP(C87,IF(C87&lt;=100,'Enter Cabinet Order Here'!$E:$G,'Enter Additional Product Here'!$E:$G),IF(C87&lt;=100,2,3),FALSE))),"")</f>
        <v/>
      </c>
      <c r="E87" s="157" t="str">
        <f>IFERROR(IF(IF(C87=301,"Sales Tax",VLOOKUP(D87,IF(C87&lt;=100,'Print Here'!$W:$X,'Enter Additional Product Here'!$G:$M),IF(C87&lt;=100,2,3),FALSE))=0,"",IF(C87=301,"Sales Tax",VLOOKUP(D87,IF(C87&lt;=100,'Print Here'!$W:$X,'Enter Additional Product Here'!$G:$M),IF(C87&lt;=100,2,3),FALSE))),"")</f>
        <v/>
      </c>
      <c r="F87" s="157"/>
      <c r="G87" s="157"/>
      <c r="H87" s="157"/>
      <c r="I87" s="157"/>
      <c r="J87" s="157"/>
      <c r="K87" s="133" t="str">
        <f>IFERROR(IF(C87="","",IF(C87=301,"1",VLOOKUP(C87,IF(C87&lt;=100,'Enter Cabinet Order Here'!$E:$G,'Enter Additional Product Here'!$E:$G),IF(C87&lt;=100,3,2),FALSE))),"")</f>
        <v/>
      </c>
      <c r="L87" s="134" t="str">
        <f>IFERROR(IF(C87=301,"",VLOOKUP(D87,IF(C87&lt;=100,'Enter Cabinet Order Here'!$X:$Y,'Enter Additional Product Here'!$G:$H),IF(C87&lt;=100,2,2),FALSE)),"")</f>
        <v/>
      </c>
      <c r="M87" s="134" t="str">
        <f>IFERROR(IF(C87="","",IF(C87=301,'Print Variations'!$D$5,VLOOKUP(C87,IF(C87&lt;=100,'Enter Cabinet Order Here'!$E:$K,'Enter Additional Product Here'!$E:$H),IF(C87&lt;=100,7,4),FALSE))),"")</f>
        <v/>
      </c>
      <c r="N87" s="134" t="str">
        <f t="shared" si="3"/>
        <v/>
      </c>
      <c r="O87" s="50" t="str">
        <f>IF(O86&lt;'Print Variations'!$F$5,O86+1,IF(O86='Print Variations'!$F$5,IF('Print Variations'!$F$7=0,IF('Print Variations'!$D$5="$","",IF(IFERROR(MATCH(301,O$13:O86,0),0)&gt;0,"",301)),101),IF(O86&gt;='Print Variations'!$F$7,IF(OR('Print Variations'!$D$5="$",'Print Variations'!$D$5=0),"",IF(IFERROR(MATCH(301,O$13:O86,0),0)&gt;0,"",301)),O86+1)))</f>
        <v/>
      </c>
      <c r="P87" s="32" t="str">
        <f>IFERROR(IF(O87="","",IF(O87=301,"Sales Tax",VLOOKUP(O87,IF(O87&lt;=100,'Enter Cabinet Order Here'!$E:$G,'Enter Additional Product Here'!$E:$G),IF(O87&lt;=100,2,3),FALSE))),"")</f>
        <v/>
      </c>
      <c r="Q87" s="157" t="str">
        <f>IFERROR(IF(IF(O87=301,"Sales Tax",VLOOKUP(P87,IF(O87&lt;=100,'Print Here'!$W:$X,'Enter Additional Product Here'!$G:$M),IF(O87&lt;=100,2,3),FALSE))=0,"",IF(O87=301,"Sales Tax",VLOOKUP(P87,IF(O87&lt;=100,'Print Here'!$W:$X,'Enter Additional Product Here'!$G:$M),IF(O87&lt;=100,2,3),FALSE))),"")</f>
        <v/>
      </c>
      <c r="R87" s="157"/>
      <c r="S87" s="157"/>
      <c r="T87" s="157"/>
      <c r="U87" s="157"/>
      <c r="V87" s="157"/>
      <c r="W87" s="157"/>
      <c r="X87" s="133" t="str">
        <f>IFERROR(IF(O87="","",IF(O87=301,"1",VLOOKUP(O87,IF(O87&lt;=100,'Enter Cabinet Order Here'!$E:$G,'Enter Additional Product Here'!$E:$G),IF(O87&lt;=100,3,2),FALSE))),"")</f>
        <v/>
      </c>
      <c r="Y87" s="134" t="str">
        <f>IFERROR(IF(O87="","",IF(O87=301,'Print Variations'!$D$5,VLOOKUP(O87,IF(O87&lt;=100,'Enter Cabinet Order Here'!$E:$K,'Enter Additional Product Here'!$E:$H),IF(O87&lt;=100,7,4),FALSE))),"")</f>
        <v/>
      </c>
      <c r="Z87" s="134" t="str">
        <f t="shared" si="2"/>
        <v/>
      </c>
      <c r="AD87" s="72" t="s">
        <v>388</v>
      </c>
      <c r="AE87" s="72" t="s">
        <v>3998</v>
      </c>
    </row>
    <row r="88" spans="3:31">
      <c r="C88" s="50" t="str">
        <f>IF(C87&lt;'Print Variations'!$F$5,C87+1,IF(C87='Print Variations'!$F$5,IF('Print Variations'!$F$7=0,IF('Print Variations'!$D$5="$","",IF(IFERROR(MATCH(301,C$13:C87,0),0)&gt;0,"",301)),101),IF(C87&gt;='Print Variations'!$F$7,IF(OR('Print Variations'!$D$5="$",'Print Variations'!$D$5=0),"",IF(IFERROR(MATCH(301,C$13:C87,0),0)&gt;0,"",301)),C87+1)))</f>
        <v/>
      </c>
      <c r="D88" s="32" t="str">
        <f>IFERROR(IF(C88="","",IF(C88=301,"Sales Tax",VLOOKUP(C88,IF(C88&lt;=100,'Enter Cabinet Order Here'!$E:$G,'Enter Additional Product Here'!$E:$G),IF(C88&lt;=100,2,3),FALSE))),"")</f>
        <v/>
      </c>
      <c r="E88" s="157" t="str">
        <f>IFERROR(IF(IF(C88=301,"Sales Tax",VLOOKUP(D88,IF(C88&lt;=100,'Print Here'!$W:$X,'Enter Additional Product Here'!$G:$M),IF(C88&lt;=100,2,3),FALSE))=0,"",IF(C88=301,"Sales Tax",VLOOKUP(D88,IF(C88&lt;=100,'Print Here'!$W:$X,'Enter Additional Product Here'!$G:$M),IF(C88&lt;=100,2,3),FALSE))),"")</f>
        <v/>
      </c>
      <c r="F88" s="157"/>
      <c r="G88" s="157"/>
      <c r="H88" s="157"/>
      <c r="I88" s="157"/>
      <c r="J88" s="157"/>
      <c r="K88" s="133" t="str">
        <f>IFERROR(IF(C88="","",IF(C88=301,"1",VLOOKUP(C88,IF(C88&lt;=100,'Enter Cabinet Order Here'!$E:$G,'Enter Additional Product Here'!$E:$G),IF(C88&lt;=100,3,2),FALSE))),"")</f>
        <v/>
      </c>
      <c r="L88" s="134" t="str">
        <f>IFERROR(IF(C88=301,"",VLOOKUP(D88,IF(C88&lt;=100,'Enter Cabinet Order Here'!$X:$Y,'Enter Additional Product Here'!$G:$H),IF(C88&lt;=100,2,2),FALSE)),"")</f>
        <v/>
      </c>
      <c r="M88" s="134" t="str">
        <f>IFERROR(IF(C88="","",IF(C88=301,'Print Variations'!$D$5,VLOOKUP(C88,IF(C88&lt;=100,'Enter Cabinet Order Here'!$E:$K,'Enter Additional Product Here'!$E:$H),IF(C88&lt;=100,7,4),FALSE))),"")</f>
        <v/>
      </c>
      <c r="N88" s="134" t="str">
        <f t="shared" si="3"/>
        <v/>
      </c>
      <c r="O88" s="50" t="str">
        <f>IF(O87&lt;'Print Variations'!$F$5,O87+1,IF(O87='Print Variations'!$F$5,IF('Print Variations'!$F$7=0,IF('Print Variations'!$D$5="$","",IF(IFERROR(MATCH(301,O$13:O87,0),0)&gt;0,"",301)),101),IF(O87&gt;='Print Variations'!$F$7,IF(OR('Print Variations'!$D$5="$",'Print Variations'!$D$5=0),"",IF(IFERROR(MATCH(301,O$13:O87,0),0)&gt;0,"",301)),O87+1)))</f>
        <v/>
      </c>
      <c r="P88" s="32" t="str">
        <f>IFERROR(IF(O88="","",IF(O88=301,"Sales Tax",VLOOKUP(O88,IF(O88&lt;=100,'Enter Cabinet Order Here'!$E:$G,'Enter Additional Product Here'!$E:$G),IF(O88&lt;=100,2,3),FALSE))),"")</f>
        <v/>
      </c>
      <c r="Q88" s="157" t="str">
        <f>IFERROR(IF(IF(O88=301,"Sales Tax",VLOOKUP(P88,IF(O88&lt;=100,'Print Here'!$W:$X,'Enter Additional Product Here'!$G:$M),IF(O88&lt;=100,2,3),FALSE))=0,"",IF(O88=301,"Sales Tax",VLOOKUP(P88,IF(O88&lt;=100,'Print Here'!$W:$X,'Enter Additional Product Here'!$G:$M),IF(O88&lt;=100,2,3),FALSE))),"")</f>
        <v/>
      </c>
      <c r="R88" s="157"/>
      <c r="S88" s="157"/>
      <c r="T88" s="157"/>
      <c r="U88" s="157"/>
      <c r="V88" s="157"/>
      <c r="W88" s="157"/>
      <c r="X88" s="133" t="str">
        <f>IFERROR(IF(O88="","",IF(O88=301,"1",VLOOKUP(O88,IF(O88&lt;=100,'Enter Cabinet Order Here'!$E:$G,'Enter Additional Product Here'!$E:$G),IF(O88&lt;=100,3,2),FALSE))),"")</f>
        <v/>
      </c>
      <c r="Y88" s="134" t="str">
        <f>IFERROR(IF(O88="","",IF(O88=301,'Print Variations'!$D$5,VLOOKUP(O88,IF(O88&lt;=100,'Enter Cabinet Order Here'!$E:$K,'Enter Additional Product Here'!$E:$H),IF(O88&lt;=100,7,4),FALSE))),"")</f>
        <v/>
      </c>
      <c r="Z88" s="134" t="str">
        <f t="shared" si="2"/>
        <v/>
      </c>
      <c r="AD88" s="72" t="s">
        <v>849</v>
      </c>
      <c r="AE88" s="72" t="s">
        <v>3202</v>
      </c>
    </row>
    <row r="89" spans="3:31">
      <c r="C89" s="50" t="str">
        <f>IF(C88&lt;'Print Variations'!$F$5,C88+1,IF(C88='Print Variations'!$F$5,IF('Print Variations'!$F$7=0,IF('Print Variations'!$D$5="$","",IF(IFERROR(MATCH(301,C$13:C88,0),0)&gt;0,"",301)),101),IF(C88&gt;='Print Variations'!$F$7,IF(OR('Print Variations'!$D$5="$",'Print Variations'!$D$5=0),"",IF(IFERROR(MATCH(301,C$13:C88,0),0)&gt;0,"",301)),C88+1)))</f>
        <v/>
      </c>
      <c r="D89" s="32" t="str">
        <f>IFERROR(IF(C89="","",IF(C89=301,"Sales Tax",VLOOKUP(C89,IF(C89&lt;=100,'Enter Cabinet Order Here'!$E:$G,'Enter Additional Product Here'!$E:$G),IF(C89&lt;=100,2,3),FALSE))),"")</f>
        <v/>
      </c>
      <c r="E89" s="157" t="str">
        <f>IFERROR(IF(IF(C89=301,"Sales Tax",VLOOKUP(D89,IF(C89&lt;=100,'Print Here'!$W:$X,'Enter Additional Product Here'!$G:$M),IF(C89&lt;=100,2,3),FALSE))=0,"",IF(C89=301,"Sales Tax",VLOOKUP(D89,IF(C89&lt;=100,'Print Here'!$W:$X,'Enter Additional Product Here'!$G:$M),IF(C89&lt;=100,2,3),FALSE))),"")</f>
        <v/>
      </c>
      <c r="F89" s="157"/>
      <c r="G89" s="157"/>
      <c r="H89" s="157"/>
      <c r="I89" s="157"/>
      <c r="J89" s="157"/>
      <c r="K89" s="133" t="str">
        <f>IFERROR(IF(C89="","",IF(C89=301,"1",VLOOKUP(C89,IF(C89&lt;=100,'Enter Cabinet Order Here'!$E:$G,'Enter Additional Product Here'!$E:$G),IF(C89&lt;=100,3,2),FALSE))),"")</f>
        <v/>
      </c>
      <c r="L89" s="134" t="str">
        <f>IFERROR(IF(C89=301,"",VLOOKUP(D89,IF(C89&lt;=100,'Enter Cabinet Order Here'!$X:$Y,'Enter Additional Product Here'!$G:$H),IF(C89&lt;=100,2,2),FALSE)),"")</f>
        <v/>
      </c>
      <c r="M89" s="134" t="str">
        <f>IFERROR(IF(C89="","",IF(C89=301,'Print Variations'!$D$5,VLOOKUP(C89,IF(C89&lt;=100,'Enter Cabinet Order Here'!$E:$K,'Enter Additional Product Here'!$E:$H),IF(C89&lt;=100,7,4),FALSE))),"")</f>
        <v/>
      </c>
      <c r="N89" s="134" t="str">
        <f t="shared" si="3"/>
        <v/>
      </c>
      <c r="O89" s="50" t="str">
        <f>IF(O88&lt;'Print Variations'!$F$5,O88+1,IF(O88='Print Variations'!$F$5,IF('Print Variations'!$F$7=0,IF('Print Variations'!$D$5="$","",IF(IFERROR(MATCH(301,O$13:O88,0),0)&gt;0,"",301)),101),IF(O88&gt;='Print Variations'!$F$7,IF(OR('Print Variations'!$D$5="$",'Print Variations'!$D$5=0),"",IF(IFERROR(MATCH(301,O$13:O88,0),0)&gt;0,"",301)),O88+1)))</f>
        <v/>
      </c>
      <c r="P89" s="32" t="str">
        <f>IFERROR(IF(O89="","",IF(O89=301,"Sales Tax",VLOOKUP(O89,IF(O89&lt;=100,'Enter Cabinet Order Here'!$E:$G,'Enter Additional Product Here'!$E:$G),IF(O89&lt;=100,2,3),FALSE))),"")</f>
        <v/>
      </c>
      <c r="Q89" s="157" t="str">
        <f>IFERROR(IF(IF(O89=301,"Sales Tax",VLOOKUP(P89,IF(O89&lt;=100,'Print Here'!$W:$X,'Enter Additional Product Here'!$G:$M),IF(O89&lt;=100,2,3),FALSE))=0,"",IF(O89=301,"Sales Tax",VLOOKUP(P89,IF(O89&lt;=100,'Print Here'!$W:$X,'Enter Additional Product Here'!$G:$M),IF(O89&lt;=100,2,3),FALSE))),"")</f>
        <v/>
      </c>
      <c r="R89" s="157"/>
      <c r="S89" s="157"/>
      <c r="T89" s="157"/>
      <c r="U89" s="157"/>
      <c r="V89" s="157"/>
      <c r="W89" s="157"/>
      <c r="X89" s="133" t="str">
        <f>IFERROR(IF(O89="","",IF(O89=301,"1",VLOOKUP(O89,IF(O89&lt;=100,'Enter Cabinet Order Here'!$E:$G,'Enter Additional Product Here'!$E:$G),IF(O89&lt;=100,3,2),FALSE))),"")</f>
        <v/>
      </c>
      <c r="Y89" s="134" t="str">
        <f>IFERROR(IF(O89="","",IF(O89=301,'Print Variations'!$D$5,VLOOKUP(O89,IF(O89&lt;=100,'Enter Cabinet Order Here'!$E:$K,'Enter Additional Product Here'!$E:$H),IF(O89&lt;=100,7,4),FALSE))),"")</f>
        <v/>
      </c>
      <c r="Z89" s="134" t="str">
        <f t="shared" si="2"/>
        <v/>
      </c>
      <c r="AD89" s="72" t="s">
        <v>850</v>
      </c>
      <c r="AE89" s="72" t="s">
        <v>2661</v>
      </c>
    </row>
    <row r="90" spans="3:31">
      <c r="C90" s="50" t="str">
        <f>IF(C89&lt;'Print Variations'!$F$5,C89+1,IF(C89='Print Variations'!$F$5,IF('Print Variations'!$F$7=0,IF('Print Variations'!$D$5="$","",IF(IFERROR(MATCH(301,C$13:C89,0),0)&gt;0,"",301)),101),IF(C89&gt;='Print Variations'!$F$7,IF(OR('Print Variations'!$D$5="$",'Print Variations'!$D$5=0),"",IF(IFERROR(MATCH(301,C$13:C89,0),0)&gt;0,"",301)),C89+1)))</f>
        <v/>
      </c>
      <c r="D90" s="32" t="str">
        <f>IFERROR(IF(C90="","",IF(C90=301,"Sales Tax",VLOOKUP(C90,IF(C90&lt;=100,'Enter Cabinet Order Here'!$E:$G,'Enter Additional Product Here'!$E:$G),IF(C90&lt;=100,2,3),FALSE))),"")</f>
        <v/>
      </c>
      <c r="E90" s="157" t="str">
        <f>IFERROR(IF(IF(C90=301,"Sales Tax",VLOOKUP(D90,IF(C90&lt;=100,'Print Here'!$W:$X,'Enter Additional Product Here'!$G:$M),IF(C90&lt;=100,2,3),FALSE))=0,"",IF(C90=301,"Sales Tax",VLOOKUP(D90,IF(C90&lt;=100,'Print Here'!$W:$X,'Enter Additional Product Here'!$G:$M),IF(C90&lt;=100,2,3),FALSE))),"")</f>
        <v/>
      </c>
      <c r="F90" s="157"/>
      <c r="G90" s="157"/>
      <c r="H90" s="157"/>
      <c r="I90" s="157"/>
      <c r="J90" s="157"/>
      <c r="K90" s="133" t="str">
        <f>IFERROR(IF(C90="","",IF(C90=301,"1",VLOOKUP(C90,IF(C90&lt;=100,'Enter Cabinet Order Here'!$E:$G,'Enter Additional Product Here'!$E:$G),IF(C90&lt;=100,3,2),FALSE))),"")</f>
        <v/>
      </c>
      <c r="L90" s="134" t="str">
        <f>IFERROR(IF(C90=301,"",VLOOKUP(D90,IF(C90&lt;=100,'Enter Cabinet Order Here'!$X:$Y,'Enter Additional Product Here'!$G:$H),IF(C90&lt;=100,2,2),FALSE)),"")</f>
        <v/>
      </c>
      <c r="M90" s="134" t="str">
        <f>IFERROR(IF(C90="","",IF(C90=301,'Print Variations'!$D$5,VLOOKUP(C90,IF(C90&lt;=100,'Enter Cabinet Order Here'!$E:$K,'Enter Additional Product Here'!$E:$H),IF(C90&lt;=100,7,4),FALSE))),"")</f>
        <v/>
      </c>
      <c r="N90" s="134" t="str">
        <f t="shared" si="3"/>
        <v/>
      </c>
      <c r="O90" s="50" t="str">
        <f>IF(O89&lt;'Print Variations'!$F$5,O89+1,IF(O89='Print Variations'!$F$5,IF('Print Variations'!$F$7=0,IF('Print Variations'!$D$5="$","",IF(IFERROR(MATCH(301,O$13:O89,0),0)&gt;0,"",301)),101),IF(O89&gt;='Print Variations'!$F$7,IF(OR('Print Variations'!$D$5="$",'Print Variations'!$D$5=0),"",IF(IFERROR(MATCH(301,O$13:O89,0),0)&gt;0,"",301)),O89+1)))</f>
        <v/>
      </c>
      <c r="P90" s="32" t="str">
        <f>IFERROR(IF(O90="","",IF(O90=301,"Sales Tax",VLOOKUP(O90,IF(O90&lt;=100,'Enter Cabinet Order Here'!$E:$G,'Enter Additional Product Here'!$E:$G),IF(O90&lt;=100,2,3),FALSE))),"")</f>
        <v/>
      </c>
      <c r="Q90" s="157" t="str">
        <f>IFERROR(IF(IF(O90=301,"Sales Tax",VLOOKUP(P90,IF(O90&lt;=100,'Print Here'!$W:$X,'Enter Additional Product Here'!$G:$M),IF(O90&lt;=100,2,3),FALSE))=0,"",IF(O90=301,"Sales Tax",VLOOKUP(P90,IF(O90&lt;=100,'Print Here'!$W:$X,'Enter Additional Product Here'!$G:$M),IF(O90&lt;=100,2,3),FALSE))),"")</f>
        <v/>
      </c>
      <c r="R90" s="157"/>
      <c r="S90" s="157"/>
      <c r="T90" s="157"/>
      <c r="U90" s="157"/>
      <c r="V90" s="157"/>
      <c r="W90" s="157"/>
      <c r="X90" s="133" t="str">
        <f>IFERROR(IF(O90="","",IF(O90=301,"1",VLOOKUP(O90,IF(O90&lt;=100,'Enter Cabinet Order Here'!$E:$G,'Enter Additional Product Here'!$E:$G),IF(O90&lt;=100,3,2),FALSE))),"")</f>
        <v/>
      </c>
      <c r="Y90" s="134" t="str">
        <f>IFERROR(IF(O90="","",IF(O90=301,'Print Variations'!$D$5,VLOOKUP(O90,IF(O90&lt;=100,'Enter Cabinet Order Here'!$E:$K,'Enter Additional Product Here'!$E:$H),IF(O90&lt;=100,7,4),FALSE))),"")</f>
        <v/>
      </c>
      <c r="Z90" s="134" t="str">
        <f t="shared" si="2"/>
        <v/>
      </c>
      <c r="AD90" s="72" t="s">
        <v>851</v>
      </c>
      <c r="AE90" s="72" t="s">
        <v>3597</v>
      </c>
    </row>
    <row r="91" spans="3:31">
      <c r="C91" s="50" t="str">
        <f>IF(C90&lt;'Print Variations'!$F$5,C90+1,IF(C90='Print Variations'!$F$5,IF('Print Variations'!$F$7=0,IF('Print Variations'!$D$5="$","",IF(IFERROR(MATCH(301,C$13:C90,0),0)&gt;0,"",301)),101),IF(C90&gt;='Print Variations'!$F$7,IF(OR('Print Variations'!$D$5="$",'Print Variations'!$D$5=0),"",IF(IFERROR(MATCH(301,C$13:C90,0),0)&gt;0,"",301)),C90+1)))</f>
        <v/>
      </c>
      <c r="D91" s="32" t="str">
        <f>IFERROR(IF(C91="","",IF(C91=301,"Sales Tax",VLOOKUP(C91,IF(C91&lt;=100,'Enter Cabinet Order Here'!$E:$G,'Enter Additional Product Here'!$E:$G),IF(C91&lt;=100,2,3),FALSE))),"")</f>
        <v/>
      </c>
      <c r="E91" s="157" t="str">
        <f>IFERROR(IF(IF(C91=301,"Sales Tax",VLOOKUP(D91,IF(C91&lt;=100,'Print Here'!$W:$X,'Enter Additional Product Here'!$G:$M),IF(C91&lt;=100,2,3),FALSE))=0,"",IF(C91=301,"Sales Tax",VLOOKUP(D91,IF(C91&lt;=100,'Print Here'!$W:$X,'Enter Additional Product Here'!$G:$M),IF(C91&lt;=100,2,3),FALSE))),"")</f>
        <v/>
      </c>
      <c r="F91" s="157"/>
      <c r="G91" s="157"/>
      <c r="H91" s="157"/>
      <c r="I91" s="157"/>
      <c r="J91" s="157"/>
      <c r="K91" s="133" t="str">
        <f>IFERROR(IF(C91="","",IF(C91=301,"1",VLOOKUP(C91,IF(C91&lt;=100,'Enter Cabinet Order Here'!$E:$G,'Enter Additional Product Here'!$E:$G),IF(C91&lt;=100,3,2),FALSE))),"")</f>
        <v/>
      </c>
      <c r="L91" s="134" t="str">
        <f>IFERROR(IF(C91=301,"",VLOOKUP(D91,IF(C91&lt;=100,'Enter Cabinet Order Here'!$X:$Y,'Enter Additional Product Here'!$G:$H),IF(C91&lt;=100,2,2),FALSE)),"")</f>
        <v/>
      </c>
      <c r="M91" s="134" t="str">
        <f>IFERROR(IF(C91="","",IF(C91=301,'Print Variations'!$D$5,VLOOKUP(C91,IF(C91&lt;=100,'Enter Cabinet Order Here'!$E:$K,'Enter Additional Product Here'!$E:$H),IF(C91&lt;=100,7,4),FALSE))),"")</f>
        <v/>
      </c>
      <c r="N91" s="134" t="str">
        <f t="shared" si="3"/>
        <v/>
      </c>
      <c r="O91" s="50" t="str">
        <f>IF(O90&lt;'Print Variations'!$F$5,O90+1,IF(O90='Print Variations'!$F$5,IF('Print Variations'!$F$7=0,IF('Print Variations'!$D$5="$","",IF(IFERROR(MATCH(301,O$13:O90,0),0)&gt;0,"",301)),101),IF(O90&gt;='Print Variations'!$F$7,IF(OR('Print Variations'!$D$5="$",'Print Variations'!$D$5=0),"",IF(IFERROR(MATCH(301,O$13:O90,0),0)&gt;0,"",301)),O90+1)))</f>
        <v/>
      </c>
      <c r="P91" s="32" t="str">
        <f>IFERROR(IF(O91="","",IF(O91=301,"Sales Tax",VLOOKUP(O91,IF(O91&lt;=100,'Enter Cabinet Order Here'!$E:$G,'Enter Additional Product Here'!$E:$G),IF(O91&lt;=100,2,3),FALSE))),"")</f>
        <v/>
      </c>
      <c r="Q91" s="157" t="str">
        <f>IFERROR(IF(IF(O91=301,"Sales Tax",VLOOKUP(P91,IF(O91&lt;=100,'Print Here'!$W:$X,'Enter Additional Product Here'!$G:$M),IF(O91&lt;=100,2,3),FALSE))=0,"",IF(O91=301,"Sales Tax",VLOOKUP(P91,IF(O91&lt;=100,'Print Here'!$W:$X,'Enter Additional Product Here'!$G:$M),IF(O91&lt;=100,2,3),FALSE))),"")</f>
        <v/>
      </c>
      <c r="R91" s="157"/>
      <c r="S91" s="157"/>
      <c r="T91" s="157"/>
      <c r="U91" s="157"/>
      <c r="V91" s="157"/>
      <c r="W91" s="157"/>
      <c r="X91" s="133" t="str">
        <f>IFERROR(IF(O91="","",IF(O91=301,"1",VLOOKUP(O91,IF(O91&lt;=100,'Enter Cabinet Order Here'!$E:$G,'Enter Additional Product Here'!$E:$G),IF(O91&lt;=100,3,2),FALSE))),"")</f>
        <v/>
      </c>
      <c r="Y91" s="134" t="str">
        <f>IFERROR(IF(O91="","",IF(O91=301,'Print Variations'!$D$5,VLOOKUP(O91,IF(O91&lt;=100,'Enter Cabinet Order Here'!$E:$K,'Enter Additional Product Here'!$E:$H),IF(O91&lt;=100,7,4),FALSE))),"")</f>
        <v/>
      </c>
      <c r="Z91" s="134" t="str">
        <f t="shared" si="2"/>
        <v/>
      </c>
      <c r="AD91" s="72" t="s">
        <v>4614</v>
      </c>
      <c r="AE91" s="72" t="s">
        <v>4950</v>
      </c>
    </row>
    <row r="92" spans="3:31">
      <c r="C92" s="50" t="str">
        <f>IF(C91&lt;'Print Variations'!$F$5,C91+1,IF(C91='Print Variations'!$F$5,IF('Print Variations'!$F$7=0,IF('Print Variations'!$D$5="$","",IF(IFERROR(MATCH(301,C$13:C91,0),0)&gt;0,"",301)),101),IF(C91&gt;='Print Variations'!$F$7,IF(OR('Print Variations'!$D$5="$",'Print Variations'!$D$5=0),"",IF(IFERROR(MATCH(301,C$13:C91,0),0)&gt;0,"",301)),C91+1)))</f>
        <v/>
      </c>
      <c r="D92" s="32" t="str">
        <f>IFERROR(IF(C92="","",IF(C92=301,"Sales Tax",VLOOKUP(C92,IF(C92&lt;=100,'Enter Cabinet Order Here'!$E:$G,'Enter Additional Product Here'!$E:$G),IF(C92&lt;=100,2,3),FALSE))),"")</f>
        <v/>
      </c>
      <c r="E92" s="157" t="str">
        <f>IFERROR(IF(IF(C92=301,"Sales Tax",VLOOKUP(D92,IF(C92&lt;=100,'Print Here'!$W:$X,'Enter Additional Product Here'!$G:$M),IF(C92&lt;=100,2,3),FALSE))=0,"",IF(C92=301,"Sales Tax",VLOOKUP(D92,IF(C92&lt;=100,'Print Here'!$W:$X,'Enter Additional Product Here'!$G:$M),IF(C92&lt;=100,2,3),FALSE))),"")</f>
        <v/>
      </c>
      <c r="F92" s="157"/>
      <c r="G92" s="157"/>
      <c r="H92" s="157"/>
      <c r="I92" s="157"/>
      <c r="J92" s="157"/>
      <c r="K92" s="133" t="str">
        <f>IFERROR(IF(C92="","",IF(C92=301,"1",VLOOKUP(C92,IF(C92&lt;=100,'Enter Cabinet Order Here'!$E:$G,'Enter Additional Product Here'!$E:$G),IF(C92&lt;=100,3,2),FALSE))),"")</f>
        <v/>
      </c>
      <c r="L92" s="134" t="str">
        <f>IFERROR(IF(C92=301,"",VLOOKUP(D92,IF(C92&lt;=100,'Enter Cabinet Order Here'!$X:$Y,'Enter Additional Product Here'!$G:$H),IF(C92&lt;=100,2,2),FALSE)),"")</f>
        <v/>
      </c>
      <c r="M92" s="134" t="str">
        <f>IFERROR(IF(C92="","",IF(C92=301,'Print Variations'!$D$5,VLOOKUP(C92,IF(C92&lt;=100,'Enter Cabinet Order Here'!$E:$K,'Enter Additional Product Here'!$E:$H),IF(C92&lt;=100,7,4),FALSE))),"")</f>
        <v/>
      </c>
      <c r="N92" s="134" t="str">
        <f t="shared" si="3"/>
        <v/>
      </c>
      <c r="O92" s="50" t="str">
        <f>IF(O91&lt;'Print Variations'!$F$5,O91+1,IF(O91='Print Variations'!$F$5,IF('Print Variations'!$F$7=0,IF('Print Variations'!$D$5="$","",IF(IFERROR(MATCH(301,O$13:O91,0),0)&gt;0,"",301)),101),IF(O91&gt;='Print Variations'!$F$7,IF(OR('Print Variations'!$D$5="$",'Print Variations'!$D$5=0),"",IF(IFERROR(MATCH(301,O$13:O91,0),0)&gt;0,"",301)),O91+1)))</f>
        <v/>
      </c>
      <c r="P92" s="32" t="str">
        <f>IFERROR(IF(O92="","",IF(O92=301,"Sales Tax",VLOOKUP(O92,IF(O92&lt;=100,'Enter Cabinet Order Here'!$E:$G,'Enter Additional Product Here'!$E:$G),IF(O92&lt;=100,2,3),FALSE))),"")</f>
        <v/>
      </c>
      <c r="Q92" s="157" t="str">
        <f>IFERROR(IF(IF(O92=301,"Sales Tax",VLOOKUP(P92,IF(O92&lt;=100,'Print Here'!$W:$X,'Enter Additional Product Here'!$G:$M),IF(O92&lt;=100,2,3),FALSE))=0,"",IF(O92=301,"Sales Tax",VLOOKUP(P92,IF(O92&lt;=100,'Print Here'!$W:$X,'Enter Additional Product Here'!$G:$M),IF(O92&lt;=100,2,3),FALSE))),"")</f>
        <v/>
      </c>
      <c r="R92" s="157"/>
      <c r="S92" s="157"/>
      <c r="T92" s="157"/>
      <c r="U92" s="157"/>
      <c r="V92" s="157"/>
      <c r="W92" s="157"/>
      <c r="X92" s="133" t="str">
        <f>IFERROR(IF(O92="","",IF(O92=301,"1",VLOOKUP(O92,IF(O92&lt;=100,'Enter Cabinet Order Here'!$E:$G,'Enter Additional Product Here'!$E:$G),IF(O92&lt;=100,3,2),FALSE))),"")</f>
        <v/>
      </c>
      <c r="Y92" s="134" t="str">
        <f>IFERROR(IF(O92="","",IF(O92=301,'Print Variations'!$D$5,VLOOKUP(O92,IF(O92&lt;=100,'Enter Cabinet Order Here'!$E:$K,'Enter Additional Product Here'!$E:$H),IF(O92&lt;=100,7,4),FALSE))),"")</f>
        <v/>
      </c>
      <c r="Z92" s="134" t="str">
        <f t="shared" si="2"/>
        <v/>
      </c>
      <c r="AD92" s="72" t="s">
        <v>852</v>
      </c>
      <c r="AE92" s="72" t="s">
        <v>4146</v>
      </c>
    </row>
    <row r="93" spans="3:31">
      <c r="C93" s="50" t="str">
        <f>IF(C92&lt;'Print Variations'!$F$5,C92+1,IF(C92='Print Variations'!$F$5,IF('Print Variations'!$F$7=0,IF('Print Variations'!$D$5="$","",IF(IFERROR(MATCH(301,C$13:C92,0),0)&gt;0,"",301)),101),IF(C92&gt;='Print Variations'!$F$7,IF(OR('Print Variations'!$D$5="$",'Print Variations'!$D$5=0),"",IF(IFERROR(MATCH(301,C$13:C92,0),0)&gt;0,"",301)),C92+1)))</f>
        <v/>
      </c>
      <c r="D93" s="32" t="str">
        <f>IFERROR(IF(C93="","",IF(C93=301,"Sales Tax",VLOOKUP(C93,IF(C93&lt;=100,'Enter Cabinet Order Here'!$E:$G,'Enter Additional Product Here'!$E:$G),IF(C93&lt;=100,2,3),FALSE))),"")</f>
        <v/>
      </c>
      <c r="E93" s="157" t="str">
        <f>IFERROR(IF(IF(C93=301,"Sales Tax",VLOOKUP(D93,IF(C93&lt;=100,'Print Here'!$W:$X,'Enter Additional Product Here'!$G:$M),IF(C93&lt;=100,2,3),FALSE))=0,"",IF(C93=301,"Sales Tax",VLOOKUP(D93,IF(C93&lt;=100,'Print Here'!$W:$X,'Enter Additional Product Here'!$G:$M),IF(C93&lt;=100,2,3),FALSE))),"")</f>
        <v/>
      </c>
      <c r="F93" s="157"/>
      <c r="G93" s="157"/>
      <c r="H93" s="157"/>
      <c r="I93" s="157"/>
      <c r="J93" s="157"/>
      <c r="K93" s="133" t="str">
        <f>IFERROR(IF(C93="","",IF(C93=301,"1",VLOOKUP(C93,IF(C93&lt;=100,'Enter Cabinet Order Here'!$E:$G,'Enter Additional Product Here'!$E:$G),IF(C93&lt;=100,3,2),FALSE))),"")</f>
        <v/>
      </c>
      <c r="L93" s="134" t="str">
        <f>IFERROR(IF(C93=301,"",VLOOKUP(D93,IF(C93&lt;=100,'Enter Cabinet Order Here'!$X:$Y,'Enter Additional Product Here'!$G:$H),IF(C93&lt;=100,2,2),FALSE)),"")</f>
        <v/>
      </c>
      <c r="M93" s="134" t="str">
        <f>IFERROR(IF(C93="","",IF(C93=301,'Print Variations'!$D$5,VLOOKUP(C93,IF(C93&lt;=100,'Enter Cabinet Order Here'!$E:$K,'Enter Additional Product Here'!$E:$H),IF(C93&lt;=100,7,4),FALSE))),"")</f>
        <v/>
      </c>
      <c r="N93" s="134" t="str">
        <f t="shared" si="3"/>
        <v/>
      </c>
      <c r="O93" s="50" t="str">
        <f>IF(O92&lt;'Print Variations'!$F$5,O92+1,IF(O92='Print Variations'!$F$5,IF('Print Variations'!$F$7=0,IF('Print Variations'!$D$5="$","",IF(IFERROR(MATCH(301,O$13:O92,0),0)&gt;0,"",301)),101),IF(O92&gt;='Print Variations'!$F$7,IF(OR('Print Variations'!$D$5="$",'Print Variations'!$D$5=0),"",IF(IFERROR(MATCH(301,O$13:O92,0),0)&gt;0,"",301)),O92+1)))</f>
        <v/>
      </c>
      <c r="P93" s="32" t="str">
        <f>IFERROR(IF(O93="","",IF(O93=301,"Sales Tax",VLOOKUP(O93,IF(O93&lt;=100,'Enter Cabinet Order Here'!$E:$G,'Enter Additional Product Here'!$E:$G),IF(O93&lt;=100,2,3),FALSE))),"")</f>
        <v/>
      </c>
      <c r="Q93" s="157" t="str">
        <f>IFERROR(IF(IF(O93=301,"Sales Tax",VLOOKUP(P93,IF(O93&lt;=100,'Print Here'!$W:$X,'Enter Additional Product Here'!$G:$M),IF(O93&lt;=100,2,3),FALSE))=0,"",IF(O93=301,"Sales Tax",VLOOKUP(P93,IF(O93&lt;=100,'Print Here'!$W:$X,'Enter Additional Product Here'!$G:$M),IF(O93&lt;=100,2,3),FALSE))),"")</f>
        <v/>
      </c>
      <c r="R93" s="157"/>
      <c r="S93" s="157"/>
      <c r="T93" s="157"/>
      <c r="U93" s="157"/>
      <c r="V93" s="157"/>
      <c r="W93" s="157"/>
      <c r="X93" s="133" t="str">
        <f>IFERROR(IF(O93="","",IF(O93=301,"1",VLOOKUP(O93,IF(O93&lt;=100,'Enter Cabinet Order Here'!$E:$G,'Enter Additional Product Here'!$E:$G),IF(O93&lt;=100,3,2),FALSE))),"")</f>
        <v/>
      </c>
      <c r="Y93" s="134" t="str">
        <f>IFERROR(IF(O93="","",IF(O93=301,'Print Variations'!$D$5,VLOOKUP(O93,IF(O93&lt;=100,'Enter Cabinet Order Here'!$E:$K,'Enter Additional Product Here'!$E:$H),IF(O93&lt;=100,7,4),FALSE))),"")</f>
        <v/>
      </c>
      <c r="Z93" s="134" t="str">
        <f t="shared" si="2"/>
        <v/>
      </c>
      <c r="AD93" s="72" t="s">
        <v>853</v>
      </c>
      <c r="AE93" s="72" t="s">
        <v>4951</v>
      </c>
    </row>
    <row r="94" spans="3:31">
      <c r="C94" s="50" t="str">
        <f>IF(C93&lt;'Print Variations'!$F$5,C93+1,IF(C93='Print Variations'!$F$5,IF('Print Variations'!$F$7=0,IF('Print Variations'!$D$5="$","",IF(IFERROR(MATCH(301,C$13:C93,0),0)&gt;0,"",301)),101),IF(C93&gt;='Print Variations'!$F$7,IF(OR('Print Variations'!$D$5="$",'Print Variations'!$D$5=0),"",IF(IFERROR(MATCH(301,C$13:C93,0),0)&gt;0,"",301)),C93+1)))</f>
        <v/>
      </c>
      <c r="D94" s="32" t="str">
        <f>IFERROR(IF(C94="","",IF(C94=301,"Sales Tax",VLOOKUP(C94,IF(C94&lt;=100,'Enter Cabinet Order Here'!$E:$G,'Enter Additional Product Here'!$E:$G),IF(C94&lt;=100,2,3),FALSE))),"")</f>
        <v/>
      </c>
      <c r="E94" s="157" t="str">
        <f>IFERROR(IF(IF(C94=301,"Sales Tax",VLOOKUP(D94,IF(C94&lt;=100,'Print Here'!$W:$X,'Enter Additional Product Here'!$G:$M),IF(C94&lt;=100,2,3),FALSE))=0,"",IF(C94=301,"Sales Tax",VLOOKUP(D94,IF(C94&lt;=100,'Print Here'!$W:$X,'Enter Additional Product Here'!$G:$M),IF(C94&lt;=100,2,3),FALSE))),"")</f>
        <v/>
      </c>
      <c r="F94" s="157"/>
      <c r="G94" s="157"/>
      <c r="H94" s="157"/>
      <c r="I94" s="157"/>
      <c r="J94" s="157"/>
      <c r="K94" s="133" t="str">
        <f>IFERROR(IF(C94="","",IF(C94=301,"1",VLOOKUP(C94,IF(C94&lt;=100,'Enter Cabinet Order Here'!$E:$G,'Enter Additional Product Here'!$E:$G),IF(C94&lt;=100,3,2),FALSE))),"")</f>
        <v/>
      </c>
      <c r="L94" s="134" t="str">
        <f>IFERROR(IF(C94=301,"",VLOOKUP(D94,IF(C94&lt;=100,'Enter Cabinet Order Here'!$X:$Y,'Enter Additional Product Here'!$G:$H),IF(C94&lt;=100,2,2),FALSE)),"")</f>
        <v/>
      </c>
      <c r="M94" s="134" t="str">
        <f>IFERROR(IF(C94="","",IF(C94=301,'Print Variations'!$D$5,VLOOKUP(C94,IF(C94&lt;=100,'Enter Cabinet Order Here'!$E:$K,'Enter Additional Product Here'!$E:$H),IF(C94&lt;=100,7,4),FALSE))),"")</f>
        <v/>
      </c>
      <c r="N94" s="134" t="str">
        <f>IFERROR(M94*K94,"")</f>
        <v/>
      </c>
      <c r="O94" s="50" t="str">
        <f>IF(O93&lt;'Print Variations'!$F$5,O93+1,IF(O93='Print Variations'!$F$5,IF('Print Variations'!$F$7=0,IF('Print Variations'!$D$5="$","",IF(IFERROR(MATCH(301,O$13:O93,0),0)&gt;0,"",301)),101),IF(O93&gt;='Print Variations'!$F$7,IF(OR('Print Variations'!$D$5="$",'Print Variations'!$D$5=0),"",IF(IFERROR(MATCH(301,O$13:O93,0),0)&gt;0,"",301)),O93+1)))</f>
        <v/>
      </c>
      <c r="P94" s="32" t="str">
        <f>IFERROR(IF(O94="","",IF(O94=301,"Sales Tax",VLOOKUP(O94,IF(O94&lt;=100,'Enter Cabinet Order Here'!$E:$G,'Enter Additional Product Here'!$E:$G),IF(O94&lt;=100,2,3),FALSE))),"")</f>
        <v/>
      </c>
      <c r="Q94" s="157" t="str">
        <f>IFERROR(IF(IF(O94=301,"Sales Tax",VLOOKUP(P94,IF(O94&lt;=100,'Print Here'!$W:$X,'Enter Additional Product Here'!$G:$M),IF(O94&lt;=100,2,3),FALSE))=0,"",IF(O94=301,"Sales Tax",VLOOKUP(P94,IF(O94&lt;=100,'Print Here'!$W:$X,'Enter Additional Product Here'!$G:$M),IF(O94&lt;=100,2,3),FALSE))),"")</f>
        <v/>
      </c>
      <c r="R94" s="157"/>
      <c r="S94" s="157"/>
      <c r="T94" s="157"/>
      <c r="U94" s="157"/>
      <c r="V94" s="157"/>
      <c r="W94" s="157"/>
      <c r="X94" s="133" t="str">
        <f>IFERROR(IF(O94="","",IF(O94=301,"1",VLOOKUP(O94,IF(O94&lt;=100,'Enter Cabinet Order Here'!$E:$G,'Enter Additional Product Here'!$E:$G),IF(O94&lt;=100,3,2),FALSE))),"")</f>
        <v/>
      </c>
      <c r="Y94" s="134" t="str">
        <f>IFERROR(IF(O94="","",IF(O94=301,'Print Variations'!$D$5,VLOOKUP(O94,IF(O94&lt;=100,'Enter Cabinet Order Here'!$E:$K,'Enter Additional Product Here'!$E:$H),IF(O94&lt;=100,7,4),FALSE))),"")</f>
        <v/>
      </c>
      <c r="Z94" s="134" t="str">
        <f t="shared" si="2"/>
        <v/>
      </c>
      <c r="AD94" s="72" t="s">
        <v>854</v>
      </c>
      <c r="AE94" s="72" t="s">
        <v>2662</v>
      </c>
    </row>
    <row r="95" spans="3:31">
      <c r="C95" s="50" t="str">
        <f>IF(C94&lt;'Print Variations'!$F$5,C94+1,IF(C94='Print Variations'!$F$5,IF('Print Variations'!$F$7=0,IF('Print Variations'!$D$5="$","",IF(IFERROR(MATCH(301,C$13:C94,0),0)&gt;0,"",301)),101),IF(C94&gt;='Print Variations'!$F$7,IF(OR('Print Variations'!$D$5="$",'Print Variations'!$D$5=0),"",IF(IFERROR(MATCH(301,C$13:C94,0),0)&gt;0,"",301)),C94+1)))</f>
        <v/>
      </c>
      <c r="D95" s="32" t="str">
        <f>IFERROR(IF(C95="","",IF(C95=301,"Sales Tax",VLOOKUP(C95,IF(C95&lt;=100,'Enter Cabinet Order Here'!$E:$G,'Enter Additional Product Here'!$E:$G),IF(C95&lt;=100,2,3),FALSE))),"")</f>
        <v/>
      </c>
      <c r="E95" s="157" t="str">
        <f>IFERROR(IF(IF(C95=301,"Sales Tax",VLOOKUP(D95,IF(C95&lt;=100,'Print Here'!$W:$X,'Enter Additional Product Here'!$G:$M),IF(C95&lt;=100,2,3),FALSE))=0,"",IF(C95=301,"Sales Tax",VLOOKUP(D95,IF(C95&lt;=100,'Print Here'!$W:$X,'Enter Additional Product Here'!$G:$M),IF(C95&lt;=100,2,3),FALSE))),"")</f>
        <v/>
      </c>
      <c r="F95" s="157"/>
      <c r="G95" s="157"/>
      <c r="H95" s="157"/>
      <c r="I95" s="157"/>
      <c r="J95" s="157"/>
      <c r="K95" s="133" t="str">
        <f>IFERROR(IF(C95="","",IF(C95=301,"1",VLOOKUP(C95,IF(C95&lt;=100,'Enter Cabinet Order Here'!$E:$G,'Enter Additional Product Here'!$E:$G),IF(C95&lt;=100,3,2),FALSE))),"")</f>
        <v/>
      </c>
      <c r="L95" s="134" t="str">
        <f>IFERROR(IF(C95=301,"",VLOOKUP(D95,IF(C95&lt;=100,'Enter Cabinet Order Here'!$X:$Y,'Enter Additional Product Here'!$G:$H),IF(C95&lt;=100,2,2),FALSE)),"")</f>
        <v/>
      </c>
      <c r="M95" s="134" t="str">
        <f>IFERROR(IF(C95="","",IF(C95=301,'Print Variations'!$D$5,VLOOKUP(C95,IF(C95&lt;=100,'Enter Cabinet Order Here'!$E:$K,'Enter Additional Product Here'!$E:$H),IF(C95&lt;=100,7,4),FALSE))),"")</f>
        <v/>
      </c>
      <c r="N95" s="134" t="str">
        <f t="shared" ref="N95:N112" si="4">IFERROR(M95*K95,"")</f>
        <v/>
      </c>
      <c r="O95" s="50" t="str">
        <f>IF(O94&lt;'Print Variations'!$F$5,O94+1,IF(O94='Print Variations'!$F$5,IF('Print Variations'!$F$7=0,IF('Print Variations'!$D$5="$","",IF(IFERROR(MATCH(301,O$13:O94,0),0)&gt;0,"",301)),101),IF(O94&gt;='Print Variations'!$F$7,IF(OR('Print Variations'!$D$5="$",'Print Variations'!$D$5=0),"",IF(IFERROR(MATCH(301,O$13:O94,0),0)&gt;0,"",301)),O94+1)))</f>
        <v/>
      </c>
      <c r="P95" s="32" t="str">
        <f>IFERROR(IF(O95="","",IF(O95=301,"Sales Tax",VLOOKUP(O95,IF(O95&lt;=100,'Enter Cabinet Order Here'!$E:$G,'Enter Additional Product Here'!$E:$G),IF(O95&lt;=100,2,3),FALSE))),"")</f>
        <v/>
      </c>
      <c r="Q95" s="157" t="str">
        <f>IFERROR(IF(IF(O95=301,"Sales Tax",VLOOKUP(P95,IF(O95&lt;=100,'Print Here'!$W:$X,'Enter Additional Product Here'!$G:$M),IF(O95&lt;=100,2,3),FALSE))=0,"",IF(O95=301,"Sales Tax",VLOOKUP(P95,IF(O95&lt;=100,'Print Here'!$W:$X,'Enter Additional Product Here'!$G:$M),IF(O95&lt;=100,2,3),FALSE))),"")</f>
        <v/>
      </c>
      <c r="R95" s="157"/>
      <c r="S95" s="157"/>
      <c r="T95" s="157"/>
      <c r="U95" s="157"/>
      <c r="V95" s="157"/>
      <c r="W95" s="157"/>
      <c r="X95" s="133" t="str">
        <f>IFERROR(IF(O95="","",IF(O95=301,"1",VLOOKUP(O95,IF(O95&lt;=100,'Enter Cabinet Order Here'!$E:$G,'Enter Additional Product Here'!$E:$G),IF(O95&lt;=100,3,2),FALSE))),"")</f>
        <v/>
      </c>
      <c r="Y95" s="134" t="str">
        <f>IFERROR(IF(O95="","",IF(O95=301,'Print Variations'!$D$5,VLOOKUP(O95,IF(O95&lt;=100,'Enter Cabinet Order Here'!$E:$K,'Enter Additional Product Here'!$E:$H),IF(O95&lt;=100,7,4),FALSE))),"")</f>
        <v/>
      </c>
      <c r="Z95" s="134" t="str">
        <f t="shared" si="2"/>
        <v/>
      </c>
      <c r="AD95" s="72" t="s">
        <v>855</v>
      </c>
      <c r="AE95" s="72" t="s">
        <v>3598</v>
      </c>
    </row>
    <row r="96" spans="3:31">
      <c r="C96" s="50" t="str">
        <f>IF(C95&lt;'Print Variations'!$F$5,C95+1,IF(C95='Print Variations'!$F$5,IF('Print Variations'!$F$7=0,IF('Print Variations'!$D$5="$","",IF(IFERROR(MATCH(301,C$13:C95,0),0)&gt;0,"",301)),101),IF(C95&gt;='Print Variations'!$F$7,IF(OR('Print Variations'!$D$5="$",'Print Variations'!$D$5=0),"",IF(IFERROR(MATCH(301,C$13:C95,0),0)&gt;0,"",301)),C95+1)))</f>
        <v/>
      </c>
      <c r="D96" s="32" t="str">
        <f>IFERROR(IF(C96="","",IF(C96=301,"Sales Tax",VLOOKUP(C96,IF(C96&lt;=100,'Enter Cabinet Order Here'!$E:$G,'Enter Additional Product Here'!$E:$G),IF(C96&lt;=100,2,3),FALSE))),"")</f>
        <v/>
      </c>
      <c r="E96" s="157" t="str">
        <f>IFERROR(IF(IF(C96=301,"Sales Tax",VLOOKUP(D96,IF(C96&lt;=100,'Print Here'!$W:$X,'Enter Additional Product Here'!$G:$M),IF(C96&lt;=100,2,3),FALSE))=0,"",IF(C96=301,"Sales Tax",VLOOKUP(D96,IF(C96&lt;=100,'Print Here'!$W:$X,'Enter Additional Product Here'!$G:$M),IF(C96&lt;=100,2,3),FALSE))),"")</f>
        <v/>
      </c>
      <c r="F96" s="157"/>
      <c r="G96" s="157"/>
      <c r="H96" s="157"/>
      <c r="I96" s="157"/>
      <c r="J96" s="157"/>
      <c r="K96" s="133" t="str">
        <f>IFERROR(IF(C96="","",IF(C96=301,"1",VLOOKUP(C96,IF(C96&lt;=100,'Enter Cabinet Order Here'!$E:$G,'Enter Additional Product Here'!$E:$G),IF(C96&lt;=100,3,2),FALSE))),"")</f>
        <v/>
      </c>
      <c r="L96" s="134" t="str">
        <f>IFERROR(IF(C96=301,"",VLOOKUP(D96,IF(C96&lt;=100,'Enter Cabinet Order Here'!$X:$Y,'Enter Additional Product Here'!$G:$H),IF(C96&lt;=100,2,2),FALSE)),"")</f>
        <v/>
      </c>
      <c r="M96" s="134" t="str">
        <f>IFERROR(IF(C96="","",IF(C96=301,'Print Variations'!$D$5,VLOOKUP(C96,IF(C96&lt;=100,'Enter Cabinet Order Here'!$E:$K,'Enter Additional Product Here'!$E:$H),IF(C96&lt;=100,7,4),FALSE))),"")</f>
        <v/>
      </c>
      <c r="N96" s="134" t="str">
        <f t="shared" si="4"/>
        <v/>
      </c>
      <c r="O96" s="50" t="str">
        <f>IF(O95&lt;'Print Variations'!$F$5,O95+1,IF(O95='Print Variations'!$F$5,IF('Print Variations'!$F$7=0,IF('Print Variations'!$D$5="$","",IF(IFERROR(MATCH(301,O$13:O95,0),0)&gt;0,"",301)),101),IF(O95&gt;='Print Variations'!$F$7,IF(OR('Print Variations'!$D$5="$",'Print Variations'!$D$5=0),"",IF(IFERROR(MATCH(301,O$13:O95,0),0)&gt;0,"",301)),O95+1)))</f>
        <v/>
      </c>
      <c r="P96" s="32" t="str">
        <f>IFERROR(IF(O96="","",IF(O96=301,"Sales Tax",VLOOKUP(O96,IF(O96&lt;=100,'Enter Cabinet Order Here'!$E:$G,'Enter Additional Product Here'!$E:$G),IF(O96&lt;=100,2,3),FALSE))),"")</f>
        <v/>
      </c>
      <c r="Q96" s="157" t="str">
        <f>IFERROR(IF(IF(O96=301,"Sales Tax",VLOOKUP(P96,IF(O96&lt;=100,'Print Here'!$W:$X,'Enter Additional Product Here'!$G:$M),IF(O96&lt;=100,2,3),FALSE))=0,"",IF(O96=301,"Sales Tax",VLOOKUP(P96,IF(O96&lt;=100,'Print Here'!$W:$X,'Enter Additional Product Here'!$G:$M),IF(O96&lt;=100,2,3),FALSE))),"")</f>
        <v/>
      </c>
      <c r="R96" s="157"/>
      <c r="S96" s="157"/>
      <c r="T96" s="157"/>
      <c r="U96" s="157"/>
      <c r="V96" s="157"/>
      <c r="W96" s="157"/>
      <c r="X96" s="133" t="str">
        <f>IFERROR(IF(O96="","",IF(O96=301,"1",VLOOKUP(O96,IF(O96&lt;=100,'Enter Cabinet Order Here'!$E:$G,'Enter Additional Product Here'!$E:$G),IF(O96&lt;=100,3,2),FALSE))),"")</f>
        <v/>
      </c>
      <c r="Y96" s="134" t="str">
        <f>IFERROR(IF(O96="","",IF(O96=301,'Print Variations'!$D$5,VLOOKUP(O96,IF(O96&lt;=100,'Enter Cabinet Order Here'!$E:$K,'Enter Additional Product Here'!$E:$H),IF(O96&lt;=100,7,4),FALSE))),"")</f>
        <v/>
      </c>
      <c r="Z96" s="134" t="str">
        <f t="shared" si="2"/>
        <v/>
      </c>
      <c r="AD96" s="72" t="s">
        <v>4615</v>
      </c>
      <c r="AE96" s="72" t="s">
        <v>4952</v>
      </c>
    </row>
    <row r="97" spans="3:31">
      <c r="C97" s="50" t="str">
        <f>IF(C96&lt;'Print Variations'!$F$5,C96+1,IF(C96='Print Variations'!$F$5,IF('Print Variations'!$F$7=0,IF('Print Variations'!$D$5="$","",IF(IFERROR(MATCH(301,C$13:C96,0),0)&gt;0,"",301)),101),IF(C96&gt;='Print Variations'!$F$7,IF(OR('Print Variations'!$D$5="$",'Print Variations'!$D$5=0),"",IF(IFERROR(MATCH(301,C$13:C96,0),0)&gt;0,"",301)),C96+1)))</f>
        <v/>
      </c>
      <c r="D97" s="32" t="str">
        <f>IFERROR(IF(C97="","",IF(C97=301,"Sales Tax",VLOOKUP(C97,IF(C97&lt;=100,'Enter Cabinet Order Here'!$E:$G,'Enter Additional Product Here'!$E:$G),IF(C97&lt;=100,2,3),FALSE))),"")</f>
        <v/>
      </c>
      <c r="E97" s="157" t="str">
        <f>IFERROR(IF(IF(C97=301,"Sales Tax",VLOOKUP(D97,IF(C97&lt;=100,'Print Here'!$W:$X,'Enter Additional Product Here'!$G:$M),IF(C97&lt;=100,2,3),FALSE))=0,"",IF(C97=301,"Sales Tax",VLOOKUP(D97,IF(C97&lt;=100,'Print Here'!$W:$X,'Enter Additional Product Here'!$G:$M),IF(C97&lt;=100,2,3),FALSE))),"")</f>
        <v/>
      </c>
      <c r="F97" s="157"/>
      <c r="G97" s="157"/>
      <c r="H97" s="157"/>
      <c r="I97" s="157"/>
      <c r="J97" s="157"/>
      <c r="K97" s="133" t="str">
        <f>IFERROR(IF(C97="","",IF(C97=301,"1",VLOOKUP(C97,IF(C97&lt;=100,'Enter Cabinet Order Here'!$E:$G,'Enter Additional Product Here'!$E:$G),IF(C97&lt;=100,3,2),FALSE))),"")</f>
        <v/>
      </c>
      <c r="L97" s="134" t="str">
        <f>IFERROR(IF(C97=301,"",VLOOKUP(D97,IF(C97&lt;=100,'Enter Cabinet Order Here'!$X:$Y,'Enter Additional Product Here'!$G:$H),IF(C97&lt;=100,2,2),FALSE)),"")</f>
        <v/>
      </c>
      <c r="M97" s="134" t="str">
        <f>IFERROR(IF(C97="","",IF(C97=301,'Print Variations'!$D$5,VLOOKUP(C97,IF(C97&lt;=100,'Enter Cabinet Order Here'!$E:$K,'Enter Additional Product Here'!$E:$H),IF(C97&lt;=100,7,4),FALSE))),"")</f>
        <v/>
      </c>
      <c r="N97" s="134" t="str">
        <f t="shared" si="4"/>
        <v/>
      </c>
      <c r="O97" s="50" t="str">
        <f>IF(O96&lt;'Print Variations'!$F$5,O96+1,IF(O96='Print Variations'!$F$5,IF('Print Variations'!$F$7=0,IF('Print Variations'!$D$5="$","",IF(IFERROR(MATCH(301,O$13:O96,0),0)&gt;0,"",301)),101),IF(O96&gt;='Print Variations'!$F$7,IF(OR('Print Variations'!$D$5="$",'Print Variations'!$D$5=0),"",IF(IFERROR(MATCH(301,O$13:O96,0),0)&gt;0,"",301)),O96+1)))</f>
        <v/>
      </c>
      <c r="P97" s="32" t="str">
        <f>IFERROR(IF(O97="","",IF(O97=301,"Sales Tax",VLOOKUP(O97,IF(O97&lt;=100,'Enter Cabinet Order Here'!$E:$G,'Enter Additional Product Here'!$E:$G),IF(O97&lt;=100,2,3),FALSE))),"")</f>
        <v/>
      </c>
      <c r="Q97" s="157" t="str">
        <f>IFERROR(IF(IF(O97=301,"Sales Tax",VLOOKUP(P97,IF(O97&lt;=100,'Print Here'!$W:$X,'Enter Additional Product Here'!$G:$M),IF(O97&lt;=100,2,3),FALSE))=0,"",IF(O97=301,"Sales Tax",VLOOKUP(P97,IF(O97&lt;=100,'Print Here'!$W:$X,'Enter Additional Product Here'!$G:$M),IF(O97&lt;=100,2,3),FALSE))),"")</f>
        <v/>
      </c>
      <c r="R97" s="157"/>
      <c r="S97" s="157"/>
      <c r="T97" s="157"/>
      <c r="U97" s="157"/>
      <c r="V97" s="157"/>
      <c r="W97" s="157"/>
      <c r="X97" s="133" t="str">
        <f>IFERROR(IF(O97="","",IF(O97=301,"1",VLOOKUP(O97,IF(O97&lt;=100,'Enter Cabinet Order Here'!$E:$G,'Enter Additional Product Here'!$E:$G),IF(O97&lt;=100,3,2),FALSE))),"")</f>
        <v/>
      </c>
      <c r="Y97" s="134" t="str">
        <f>IFERROR(IF(O97="","",IF(O97=301,'Print Variations'!$D$5,VLOOKUP(O97,IF(O97&lt;=100,'Enter Cabinet Order Here'!$E:$K,'Enter Additional Product Here'!$E:$H),IF(O97&lt;=100,7,4),FALSE))),"")</f>
        <v/>
      </c>
      <c r="Z97" s="134" t="str">
        <f t="shared" si="2"/>
        <v/>
      </c>
      <c r="AD97" s="72" t="s">
        <v>856</v>
      </c>
      <c r="AE97" s="72" t="s">
        <v>4147</v>
      </c>
    </row>
    <row r="98" spans="3:31">
      <c r="C98" s="50" t="str">
        <f>IF(C97&lt;'Print Variations'!$F$5,C97+1,IF(C97='Print Variations'!$F$5,IF('Print Variations'!$F$7=0,IF('Print Variations'!$D$5="$","",IF(IFERROR(MATCH(301,C$13:C97,0),0)&gt;0,"",301)),101),IF(C97&gt;='Print Variations'!$F$7,IF(OR('Print Variations'!$D$5="$",'Print Variations'!$D$5=0),"",IF(IFERROR(MATCH(301,C$13:C97,0),0)&gt;0,"",301)),C97+1)))</f>
        <v/>
      </c>
      <c r="D98" s="32" t="str">
        <f>IFERROR(IF(C98="","",IF(C98=301,"Sales Tax",VLOOKUP(C98,IF(C98&lt;=100,'Enter Cabinet Order Here'!$E:$G,'Enter Additional Product Here'!$E:$G),IF(C98&lt;=100,2,3),FALSE))),"")</f>
        <v/>
      </c>
      <c r="E98" s="157" t="str">
        <f>IFERROR(IF(IF(C98=301,"Sales Tax",VLOOKUP(D98,IF(C98&lt;=100,'Print Here'!$W:$X,'Enter Additional Product Here'!$G:$M),IF(C98&lt;=100,2,3),FALSE))=0,"",IF(C98=301,"Sales Tax",VLOOKUP(D98,IF(C98&lt;=100,'Print Here'!$W:$X,'Enter Additional Product Here'!$G:$M),IF(C98&lt;=100,2,3),FALSE))),"")</f>
        <v/>
      </c>
      <c r="F98" s="157"/>
      <c r="G98" s="157"/>
      <c r="H98" s="157"/>
      <c r="I98" s="157"/>
      <c r="J98" s="157"/>
      <c r="K98" s="133" t="str">
        <f>IFERROR(IF(C98="","",IF(C98=301,"1",VLOOKUP(C98,IF(C98&lt;=100,'Enter Cabinet Order Here'!$E:$G,'Enter Additional Product Here'!$E:$G),IF(C98&lt;=100,3,2),FALSE))),"")</f>
        <v/>
      </c>
      <c r="L98" s="134" t="str">
        <f>IFERROR(IF(C98=301,"",VLOOKUP(D98,IF(C98&lt;=100,'Enter Cabinet Order Here'!$X:$Y,'Enter Additional Product Here'!$G:$H),IF(C98&lt;=100,2,2),FALSE)),"")</f>
        <v/>
      </c>
      <c r="M98" s="134" t="str">
        <f>IFERROR(IF(C98="","",IF(C98=301,'Print Variations'!$D$5,VLOOKUP(C98,IF(C98&lt;=100,'Enter Cabinet Order Here'!$E:$K,'Enter Additional Product Here'!$E:$H),IF(C98&lt;=100,7,4),FALSE))),"")</f>
        <v/>
      </c>
      <c r="N98" s="134" t="str">
        <f t="shared" si="4"/>
        <v/>
      </c>
      <c r="O98" s="50" t="str">
        <f>IF(O97&lt;'Print Variations'!$F$5,O97+1,IF(O97='Print Variations'!$F$5,IF('Print Variations'!$F$7=0,IF('Print Variations'!$D$5="$","",IF(IFERROR(MATCH(301,O$13:O97,0),0)&gt;0,"",301)),101),IF(O97&gt;='Print Variations'!$F$7,IF(OR('Print Variations'!$D$5="$",'Print Variations'!$D$5=0),"",IF(IFERROR(MATCH(301,O$13:O97,0),0)&gt;0,"",301)),O97+1)))</f>
        <v/>
      </c>
      <c r="P98" s="32" t="str">
        <f>IFERROR(IF(O98="","",IF(O98=301,"Sales Tax",VLOOKUP(O98,IF(O98&lt;=100,'Enter Cabinet Order Here'!$E:$G,'Enter Additional Product Here'!$E:$G),IF(O98&lt;=100,2,3),FALSE))),"")</f>
        <v/>
      </c>
      <c r="Q98" s="157" t="str">
        <f>IFERROR(IF(IF(O98=301,"Sales Tax",VLOOKUP(P98,IF(O98&lt;=100,'Print Here'!$W:$X,'Enter Additional Product Here'!$G:$M),IF(O98&lt;=100,2,3),FALSE))=0,"",IF(O98=301,"Sales Tax",VLOOKUP(P98,IF(O98&lt;=100,'Print Here'!$W:$X,'Enter Additional Product Here'!$G:$M),IF(O98&lt;=100,2,3),FALSE))),"")</f>
        <v/>
      </c>
      <c r="R98" s="157"/>
      <c r="S98" s="157"/>
      <c r="T98" s="157"/>
      <c r="U98" s="157"/>
      <c r="V98" s="157"/>
      <c r="W98" s="157"/>
      <c r="X98" s="133" t="str">
        <f>IFERROR(IF(O98="","",IF(O98=301,"1",VLOOKUP(O98,IF(O98&lt;=100,'Enter Cabinet Order Here'!$E:$G,'Enter Additional Product Here'!$E:$G),IF(O98&lt;=100,3,2),FALSE))),"")</f>
        <v/>
      </c>
      <c r="Y98" s="134" t="str">
        <f>IFERROR(IF(O98="","",IF(O98=301,'Print Variations'!$D$5,VLOOKUP(O98,IF(O98&lt;=100,'Enter Cabinet Order Here'!$E:$K,'Enter Additional Product Here'!$E:$H),IF(O98&lt;=100,7,4),FALSE))),"")</f>
        <v/>
      </c>
      <c r="Z98" s="134" t="str">
        <f t="shared" si="2"/>
        <v/>
      </c>
      <c r="AD98" s="72" t="s">
        <v>389</v>
      </c>
      <c r="AE98" s="72" t="s">
        <v>3056</v>
      </c>
    </row>
    <row r="99" spans="3:31">
      <c r="C99" s="50" t="str">
        <f>IF(C98&lt;'Print Variations'!$F$5,C98+1,IF(C98='Print Variations'!$F$5,IF('Print Variations'!$F$7=0,IF('Print Variations'!$D$5="$","",IF(IFERROR(MATCH(301,C$13:C98,0),0)&gt;0,"",301)),101),IF(C98&gt;='Print Variations'!$F$7,IF(OR('Print Variations'!$D$5="$",'Print Variations'!$D$5=0),"",IF(IFERROR(MATCH(301,C$13:C98,0),0)&gt;0,"",301)),C98+1)))</f>
        <v/>
      </c>
      <c r="D99" s="32" t="str">
        <f>IFERROR(IF(C99="","",IF(C99=301,"Sales Tax",VLOOKUP(C99,IF(C99&lt;=100,'Enter Cabinet Order Here'!$E:$G,'Enter Additional Product Here'!$E:$G),IF(C99&lt;=100,2,3),FALSE))),"")</f>
        <v/>
      </c>
      <c r="E99" s="157" t="str">
        <f>IFERROR(IF(IF(C99=301,"Sales Tax",VLOOKUP(D99,IF(C99&lt;=100,'Print Here'!$W:$X,'Enter Additional Product Here'!$G:$M),IF(C99&lt;=100,2,3),FALSE))=0,"",IF(C99=301,"Sales Tax",VLOOKUP(D99,IF(C99&lt;=100,'Print Here'!$W:$X,'Enter Additional Product Here'!$G:$M),IF(C99&lt;=100,2,3),FALSE))),"")</f>
        <v/>
      </c>
      <c r="F99" s="157"/>
      <c r="G99" s="157"/>
      <c r="H99" s="157"/>
      <c r="I99" s="157"/>
      <c r="J99" s="157"/>
      <c r="K99" s="133" t="str">
        <f>IFERROR(IF(C99="","",IF(C99=301,"1",VLOOKUP(C99,IF(C99&lt;=100,'Enter Cabinet Order Here'!$E:$G,'Enter Additional Product Here'!$E:$G),IF(C99&lt;=100,3,2),FALSE))),"")</f>
        <v/>
      </c>
      <c r="L99" s="134" t="str">
        <f>IFERROR(IF(C99=301,"",VLOOKUP(D99,IF(C99&lt;=100,'Enter Cabinet Order Here'!$X:$Y,'Enter Additional Product Here'!$G:$H),IF(C99&lt;=100,2,2),FALSE)),"")</f>
        <v/>
      </c>
      <c r="M99" s="134" t="str">
        <f>IFERROR(IF(C99="","",IF(C99=301,'Print Variations'!$D$5,VLOOKUP(C99,IF(C99&lt;=100,'Enter Cabinet Order Here'!$E:$K,'Enter Additional Product Here'!$E:$H),IF(C99&lt;=100,7,4),FALSE))),"")</f>
        <v/>
      </c>
      <c r="N99" s="134" t="str">
        <f t="shared" si="4"/>
        <v/>
      </c>
      <c r="O99" s="50" t="str">
        <f>IF(O98&lt;'Print Variations'!$F$5,O98+1,IF(O98='Print Variations'!$F$5,IF('Print Variations'!$F$7=0,IF('Print Variations'!$D$5="$","",IF(IFERROR(MATCH(301,O$13:O98,0),0)&gt;0,"",301)),101),IF(O98&gt;='Print Variations'!$F$7,IF(OR('Print Variations'!$D$5="$",'Print Variations'!$D$5=0),"",IF(IFERROR(MATCH(301,O$13:O98,0),0)&gt;0,"",301)),O98+1)))</f>
        <v/>
      </c>
      <c r="P99" s="32" t="str">
        <f>IFERROR(IF(O99="","",IF(O99=301,"Sales Tax",VLOOKUP(O99,IF(O99&lt;=100,'Enter Cabinet Order Here'!$E:$G,'Enter Additional Product Here'!$E:$G),IF(O99&lt;=100,2,3),FALSE))),"")</f>
        <v/>
      </c>
      <c r="Q99" s="157" t="str">
        <f>IFERROR(IF(IF(O99=301,"Sales Tax",VLOOKUP(P99,IF(O99&lt;=100,'Print Here'!$W:$X,'Enter Additional Product Here'!$G:$M),IF(O99&lt;=100,2,3),FALSE))=0,"",IF(O99=301,"Sales Tax",VLOOKUP(P99,IF(O99&lt;=100,'Print Here'!$W:$X,'Enter Additional Product Here'!$G:$M),IF(O99&lt;=100,2,3),FALSE))),"")</f>
        <v/>
      </c>
      <c r="R99" s="157"/>
      <c r="S99" s="157"/>
      <c r="T99" s="157"/>
      <c r="U99" s="157"/>
      <c r="V99" s="157"/>
      <c r="W99" s="157"/>
      <c r="X99" s="133" t="str">
        <f>IFERROR(IF(O99="","",IF(O99=301,"1",VLOOKUP(O99,IF(O99&lt;=100,'Enter Cabinet Order Here'!$E:$G,'Enter Additional Product Here'!$E:$G),IF(O99&lt;=100,3,2),FALSE))),"")</f>
        <v/>
      </c>
      <c r="Y99" s="134" t="str">
        <f>IFERROR(IF(O99="","",IF(O99=301,'Print Variations'!$D$5,VLOOKUP(O99,IF(O99&lt;=100,'Enter Cabinet Order Here'!$E:$K,'Enter Additional Product Here'!$E:$H),IF(O99&lt;=100,7,4),FALSE))),"")</f>
        <v/>
      </c>
      <c r="Z99" s="134" t="str">
        <f t="shared" si="2"/>
        <v/>
      </c>
      <c r="AD99" s="72" t="s">
        <v>390</v>
      </c>
      <c r="AE99" s="72" t="s">
        <v>2514</v>
      </c>
    </row>
    <row r="100" spans="3:31">
      <c r="C100" s="50" t="str">
        <f>IF(C99&lt;'Print Variations'!$F$5,C99+1,IF(C99='Print Variations'!$F$5,IF('Print Variations'!$F$7=0,IF('Print Variations'!$D$5="$","",IF(IFERROR(MATCH(301,C$13:C99,0),0)&gt;0,"",301)),101),IF(C99&gt;='Print Variations'!$F$7,IF(OR('Print Variations'!$D$5="$",'Print Variations'!$D$5=0),"",IF(IFERROR(MATCH(301,C$13:C99,0),0)&gt;0,"",301)),C99+1)))</f>
        <v/>
      </c>
      <c r="D100" s="32" t="str">
        <f>IFERROR(IF(C100="","",IF(C100=301,"Sales Tax",VLOOKUP(C100,IF(C100&lt;=100,'Enter Cabinet Order Here'!$E:$G,'Enter Additional Product Here'!$E:$G),IF(C100&lt;=100,2,3),FALSE))),"")</f>
        <v/>
      </c>
      <c r="E100" s="157" t="str">
        <f>IFERROR(IF(IF(C100=301,"Sales Tax",VLOOKUP(D100,IF(C100&lt;=100,'Print Here'!$W:$X,'Enter Additional Product Here'!$G:$M),IF(C100&lt;=100,2,3),FALSE))=0,"",IF(C100=301,"Sales Tax",VLOOKUP(D100,IF(C100&lt;=100,'Print Here'!$W:$X,'Enter Additional Product Here'!$G:$M),IF(C100&lt;=100,2,3),FALSE))),"")</f>
        <v/>
      </c>
      <c r="F100" s="157"/>
      <c r="G100" s="157"/>
      <c r="H100" s="157"/>
      <c r="I100" s="157"/>
      <c r="J100" s="157"/>
      <c r="K100" s="133" t="str">
        <f>IFERROR(IF(C100="","",IF(C100=301,"1",VLOOKUP(C100,IF(C100&lt;=100,'Enter Cabinet Order Here'!$E:$G,'Enter Additional Product Here'!$E:$G),IF(C100&lt;=100,3,2),FALSE))),"")</f>
        <v/>
      </c>
      <c r="L100" s="134" t="str">
        <f>IFERROR(IF(C100=301,"",VLOOKUP(D100,IF(C100&lt;=100,'Enter Cabinet Order Here'!$X:$Y,'Enter Additional Product Here'!$G:$H),IF(C100&lt;=100,2,2),FALSE)),"")</f>
        <v/>
      </c>
      <c r="M100" s="134" t="str">
        <f>IFERROR(IF(C100="","",IF(C100=301,'Print Variations'!$D$5,VLOOKUP(C100,IF(C100&lt;=100,'Enter Cabinet Order Here'!$E:$K,'Enter Additional Product Here'!$E:$H),IF(C100&lt;=100,7,4),FALSE))),"")</f>
        <v/>
      </c>
      <c r="N100" s="134" t="str">
        <f t="shared" si="4"/>
        <v/>
      </c>
      <c r="O100" s="50" t="str">
        <f>IF(O99&lt;'Print Variations'!$F$5,O99+1,IF(O99='Print Variations'!$F$5,IF('Print Variations'!$F$7=0,IF('Print Variations'!$D$5="$","",IF(IFERROR(MATCH(301,O$13:O99,0),0)&gt;0,"",301)),101),IF(O99&gt;='Print Variations'!$F$7,IF(OR('Print Variations'!$D$5="$",'Print Variations'!$D$5=0),"",IF(IFERROR(MATCH(301,O$13:O99,0),0)&gt;0,"",301)),O99+1)))</f>
        <v/>
      </c>
      <c r="P100" s="32" t="str">
        <f>IFERROR(IF(O100="","",IF(O100=301,"Sales Tax",VLOOKUP(O100,IF(O100&lt;=100,'Enter Cabinet Order Here'!$E:$G,'Enter Additional Product Here'!$E:$G),IF(O100&lt;=100,2,3),FALSE))),"")</f>
        <v/>
      </c>
      <c r="Q100" s="157" t="str">
        <f>IFERROR(IF(IF(O100=301,"Sales Tax",VLOOKUP(P100,IF(O100&lt;=100,'Print Here'!$W:$X,'Enter Additional Product Here'!$G:$M),IF(O100&lt;=100,2,3),FALSE))=0,"",IF(O100=301,"Sales Tax",VLOOKUP(P100,IF(O100&lt;=100,'Print Here'!$W:$X,'Enter Additional Product Here'!$G:$M),IF(O100&lt;=100,2,3),FALSE))),"")</f>
        <v/>
      </c>
      <c r="R100" s="157"/>
      <c r="S100" s="157"/>
      <c r="T100" s="157"/>
      <c r="U100" s="157"/>
      <c r="V100" s="157"/>
      <c r="W100" s="157"/>
      <c r="X100" s="133" t="str">
        <f>IFERROR(IF(O100="","",IF(O100=301,"1",VLOOKUP(O100,IF(O100&lt;=100,'Enter Cabinet Order Here'!$E:$G,'Enter Additional Product Here'!$E:$G),IF(O100&lt;=100,3,2),FALSE))),"")</f>
        <v/>
      </c>
      <c r="Y100" s="134" t="str">
        <f>IFERROR(IF(O100="","",IF(O100=301,'Print Variations'!$D$5,VLOOKUP(O100,IF(O100&lt;=100,'Enter Cabinet Order Here'!$E:$K,'Enter Additional Product Here'!$E:$H),IF(O100&lt;=100,7,4),FALSE))),"")</f>
        <v/>
      </c>
      <c r="Z100" s="134" t="str">
        <f t="shared" si="2"/>
        <v/>
      </c>
      <c r="AD100" s="72" t="s">
        <v>391</v>
      </c>
      <c r="AE100" s="72" t="s">
        <v>3999</v>
      </c>
    </row>
    <row r="101" spans="3:31">
      <c r="C101" s="50" t="str">
        <f>IF(C100&lt;'Print Variations'!$F$5,C100+1,IF(C100='Print Variations'!$F$5,IF('Print Variations'!$F$7=0,IF('Print Variations'!$D$5="$","",IF(IFERROR(MATCH(301,C$13:C100,0),0)&gt;0,"",301)),101),IF(C100&gt;='Print Variations'!$F$7,IF(OR('Print Variations'!$D$5="$",'Print Variations'!$D$5=0),"",IF(IFERROR(MATCH(301,C$13:C100,0),0)&gt;0,"",301)),C100+1)))</f>
        <v/>
      </c>
      <c r="D101" s="32" t="str">
        <f>IFERROR(IF(C101="","",IF(C101=301,"Sales Tax",VLOOKUP(C101,IF(C101&lt;=100,'Enter Cabinet Order Here'!$E:$G,'Enter Additional Product Here'!$E:$G),IF(C101&lt;=100,2,3),FALSE))),"")</f>
        <v/>
      </c>
      <c r="E101" s="157" t="str">
        <f>IFERROR(IF(IF(C101=301,"Sales Tax",VLOOKUP(D101,IF(C101&lt;=100,'Print Here'!$W:$X,'Enter Additional Product Here'!$G:$M),IF(C101&lt;=100,2,3),FALSE))=0,"",IF(C101=301,"Sales Tax",VLOOKUP(D101,IF(C101&lt;=100,'Print Here'!$W:$X,'Enter Additional Product Here'!$G:$M),IF(C101&lt;=100,2,3),FALSE))),"")</f>
        <v/>
      </c>
      <c r="F101" s="157"/>
      <c r="G101" s="157"/>
      <c r="H101" s="157"/>
      <c r="I101" s="157"/>
      <c r="J101" s="157"/>
      <c r="K101" s="133" t="str">
        <f>IFERROR(IF(C101="","",IF(C101=301,"1",VLOOKUP(C101,IF(C101&lt;=100,'Enter Cabinet Order Here'!$E:$G,'Enter Additional Product Here'!$E:$G),IF(C101&lt;=100,3,2),FALSE))),"")</f>
        <v/>
      </c>
      <c r="L101" s="134" t="str">
        <f>IFERROR(IF(C101=301,"",VLOOKUP(D101,IF(C101&lt;=100,'Enter Cabinet Order Here'!$X:$Y,'Enter Additional Product Here'!$G:$H),IF(C101&lt;=100,2,2),FALSE)),"")</f>
        <v/>
      </c>
      <c r="M101" s="134" t="str">
        <f>IFERROR(IF(C101="","",IF(C101=301,'Print Variations'!$D$5,VLOOKUP(C101,IF(C101&lt;=100,'Enter Cabinet Order Here'!$E:$K,'Enter Additional Product Here'!$E:$H),IF(C101&lt;=100,7,4),FALSE))),"")</f>
        <v/>
      </c>
      <c r="N101" s="134" t="str">
        <f t="shared" si="4"/>
        <v/>
      </c>
      <c r="O101" s="50" t="str">
        <f>IF(O100&lt;'Print Variations'!$F$5,O100+1,IF(O100='Print Variations'!$F$5,IF('Print Variations'!$F$7=0,IF('Print Variations'!$D$5="$","",IF(IFERROR(MATCH(301,O$13:O100,0),0)&gt;0,"",301)),101),IF(O100&gt;='Print Variations'!$F$7,IF(OR('Print Variations'!$D$5="$",'Print Variations'!$D$5=0),"",IF(IFERROR(MATCH(301,O$13:O100,0),0)&gt;0,"",301)),O100+1)))</f>
        <v/>
      </c>
      <c r="P101" s="32" t="str">
        <f>IFERROR(IF(O101="","",IF(O101=301,"Sales Tax",VLOOKUP(O101,IF(O101&lt;=100,'Enter Cabinet Order Here'!$E:$G,'Enter Additional Product Here'!$E:$G),IF(O101&lt;=100,2,3),FALSE))),"")</f>
        <v/>
      </c>
      <c r="Q101" s="157" t="str">
        <f>IFERROR(IF(IF(O101=301,"Sales Tax",VLOOKUP(P101,IF(O101&lt;=100,'Print Here'!$W:$X,'Enter Additional Product Here'!$G:$M),IF(O101&lt;=100,2,3),FALSE))=0,"",IF(O101=301,"Sales Tax",VLOOKUP(P101,IF(O101&lt;=100,'Print Here'!$W:$X,'Enter Additional Product Here'!$G:$M),IF(O101&lt;=100,2,3),FALSE))),"")</f>
        <v/>
      </c>
      <c r="R101" s="157"/>
      <c r="S101" s="157"/>
      <c r="T101" s="157"/>
      <c r="U101" s="157"/>
      <c r="V101" s="157"/>
      <c r="W101" s="157"/>
      <c r="X101" s="133" t="str">
        <f>IFERROR(IF(O101="","",IF(O101=301,"1",VLOOKUP(O101,IF(O101&lt;=100,'Enter Cabinet Order Here'!$E:$G,'Enter Additional Product Here'!$E:$G),IF(O101&lt;=100,3,2),FALSE))),"")</f>
        <v/>
      </c>
      <c r="Y101" s="134" t="str">
        <f>IFERROR(IF(O101="","",IF(O101=301,'Print Variations'!$D$5,VLOOKUP(O101,IF(O101&lt;=100,'Enter Cabinet Order Here'!$E:$K,'Enter Additional Product Here'!$E:$H),IF(O101&lt;=100,7,4),FALSE))),"")</f>
        <v/>
      </c>
      <c r="Z101" s="134" t="str">
        <f t="shared" si="2"/>
        <v/>
      </c>
      <c r="AD101" s="72" t="s">
        <v>857</v>
      </c>
      <c r="AE101" s="72" t="s">
        <v>3203</v>
      </c>
    </row>
    <row r="102" spans="3:31">
      <c r="C102" s="50" t="str">
        <f>IF(C101&lt;'Print Variations'!$F$5,C101+1,IF(C101='Print Variations'!$F$5,IF('Print Variations'!$F$7=0,IF('Print Variations'!$D$5="$","",IF(IFERROR(MATCH(301,C$13:C101,0),0)&gt;0,"",301)),101),IF(C101&gt;='Print Variations'!$F$7,IF(OR('Print Variations'!$D$5="$",'Print Variations'!$D$5=0),"",IF(IFERROR(MATCH(301,C$13:C101,0),0)&gt;0,"",301)),C101+1)))</f>
        <v/>
      </c>
      <c r="D102" s="32" t="str">
        <f>IFERROR(IF(C102="","",IF(C102=301,"Sales Tax",VLOOKUP(C102,IF(C102&lt;=100,'Enter Cabinet Order Here'!$E:$G,'Enter Additional Product Here'!$E:$G),IF(C102&lt;=100,2,3),FALSE))),"")</f>
        <v/>
      </c>
      <c r="E102" s="157" t="str">
        <f>IFERROR(IF(IF(C102=301,"Sales Tax",VLOOKUP(D102,IF(C102&lt;=100,'Print Here'!$W:$X,'Enter Additional Product Here'!$G:$M),IF(C102&lt;=100,2,3),FALSE))=0,"",IF(C102=301,"Sales Tax",VLOOKUP(D102,IF(C102&lt;=100,'Print Here'!$W:$X,'Enter Additional Product Here'!$G:$M),IF(C102&lt;=100,2,3),FALSE))),"")</f>
        <v/>
      </c>
      <c r="F102" s="157"/>
      <c r="G102" s="157"/>
      <c r="H102" s="157"/>
      <c r="I102" s="157"/>
      <c r="J102" s="157"/>
      <c r="K102" s="133" t="str">
        <f>IFERROR(IF(C102="","",IF(C102=301,"1",VLOOKUP(C102,IF(C102&lt;=100,'Enter Cabinet Order Here'!$E:$G,'Enter Additional Product Here'!$E:$G),IF(C102&lt;=100,3,2),FALSE))),"")</f>
        <v/>
      </c>
      <c r="L102" s="134" t="str">
        <f>IFERROR(IF(C102=301,"",VLOOKUP(D102,IF(C102&lt;=100,'Enter Cabinet Order Here'!$X:$Y,'Enter Additional Product Here'!$G:$H),IF(C102&lt;=100,2,2),FALSE)),"")</f>
        <v/>
      </c>
      <c r="M102" s="134" t="str">
        <f>IFERROR(IF(C102="","",IF(C102=301,'Print Variations'!$D$5,VLOOKUP(C102,IF(C102&lt;=100,'Enter Cabinet Order Here'!$E:$K,'Enter Additional Product Here'!$E:$H),IF(C102&lt;=100,7,4),FALSE))),"")</f>
        <v/>
      </c>
      <c r="N102" s="134" t="str">
        <f t="shared" si="4"/>
        <v/>
      </c>
      <c r="O102" s="50" t="str">
        <f>IF(O101&lt;'Print Variations'!$F$5,O101+1,IF(O101='Print Variations'!$F$5,IF('Print Variations'!$F$7=0,IF('Print Variations'!$D$5="$","",IF(IFERROR(MATCH(301,O$13:O101,0),0)&gt;0,"",301)),101),IF(O101&gt;='Print Variations'!$F$7,IF(OR('Print Variations'!$D$5="$",'Print Variations'!$D$5=0),"",IF(IFERROR(MATCH(301,O$13:O101,0),0)&gt;0,"",301)),O101+1)))</f>
        <v/>
      </c>
      <c r="P102" s="32" t="str">
        <f>IFERROR(IF(O102="","",IF(O102=301,"Sales Tax",VLOOKUP(O102,IF(O102&lt;=100,'Enter Cabinet Order Here'!$E:$G,'Enter Additional Product Here'!$E:$G),IF(O102&lt;=100,2,3),FALSE))),"")</f>
        <v/>
      </c>
      <c r="Q102" s="157" t="str">
        <f>IFERROR(IF(IF(O102=301,"Sales Tax",VLOOKUP(P102,IF(O102&lt;=100,'Print Here'!$W:$X,'Enter Additional Product Here'!$G:$M),IF(O102&lt;=100,2,3),FALSE))=0,"",IF(O102=301,"Sales Tax",VLOOKUP(P102,IF(O102&lt;=100,'Print Here'!$W:$X,'Enter Additional Product Here'!$G:$M),IF(O102&lt;=100,2,3),FALSE))),"")</f>
        <v/>
      </c>
      <c r="R102" s="157"/>
      <c r="S102" s="157"/>
      <c r="T102" s="157"/>
      <c r="U102" s="157"/>
      <c r="V102" s="157"/>
      <c r="W102" s="157"/>
      <c r="X102" s="133" t="str">
        <f>IFERROR(IF(O102="","",IF(O102=301,"1",VLOOKUP(O102,IF(O102&lt;=100,'Enter Cabinet Order Here'!$E:$G,'Enter Additional Product Here'!$E:$G),IF(O102&lt;=100,3,2),FALSE))),"")</f>
        <v/>
      </c>
      <c r="Y102" s="134" t="str">
        <f>IFERROR(IF(O102="","",IF(O102=301,'Print Variations'!$D$5,VLOOKUP(O102,IF(O102&lt;=100,'Enter Cabinet Order Here'!$E:$K,'Enter Additional Product Here'!$E:$H),IF(O102&lt;=100,7,4),FALSE))),"")</f>
        <v/>
      </c>
      <c r="Z102" s="134" t="str">
        <f t="shared" si="2"/>
        <v/>
      </c>
      <c r="AD102" s="72" t="s">
        <v>858</v>
      </c>
      <c r="AE102" s="72" t="s">
        <v>2663</v>
      </c>
    </row>
    <row r="103" spans="3:31">
      <c r="C103" s="50" t="str">
        <f>IF(C102&lt;'Print Variations'!$F$5,C102+1,IF(C102='Print Variations'!$F$5,IF('Print Variations'!$F$7=0,IF('Print Variations'!$D$5="$","",IF(IFERROR(MATCH(301,C$13:C102,0),0)&gt;0,"",301)),101),IF(C102&gt;='Print Variations'!$F$7,IF(OR('Print Variations'!$D$5="$",'Print Variations'!$D$5=0),"",IF(IFERROR(MATCH(301,C$13:C102,0),0)&gt;0,"",301)),C102+1)))</f>
        <v/>
      </c>
      <c r="D103" s="32" t="str">
        <f>IFERROR(IF(C103="","",IF(C103=301,"Sales Tax",VLOOKUP(C103,IF(C103&lt;=100,'Enter Cabinet Order Here'!$E:$G,'Enter Additional Product Here'!$E:$G),IF(C103&lt;=100,2,3),FALSE))),"")</f>
        <v/>
      </c>
      <c r="E103" s="157" t="str">
        <f>IFERROR(IF(IF(C103=301,"Sales Tax",VLOOKUP(D103,IF(C103&lt;=100,'Print Here'!$W:$X,'Enter Additional Product Here'!$G:$M),IF(C103&lt;=100,2,3),FALSE))=0,"",IF(C103=301,"Sales Tax",VLOOKUP(D103,IF(C103&lt;=100,'Print Here'!$W:$X,'Enter Additional Product Here'!$G:$M),IF(C103&lt;=100,2,3),FALSE))),"")</f>
        <v/>
      </c>
      <c r="F103" s="157"/>
      <c r="G103" s="157"/>
      <c r="H103" s="157"/>
      <c r="I103" s="157"/>
      <c r="J103" s="157"/>
      <c r="K103" s="133" t="str">
        <f>IFERROR(IF(C103="","",IF(C103=301,"1",VLOOKUP(C103,IF(C103&lt;=100,'Enter Cabinet Order Here'!$E:$G,'Enter Additional Product Here'!$E:$G),IF(C103&lt;=100,3,2),FALSE))),"")</f>
        <v/>
      </c>
      <c r="L103" s="134" t="str">
        <f>IFERROR(IF(C103=301,"",VLOOKUP(D103,IF(C103&lt;=100,'Enter Cabinet Order Here'!$X:$Y,'Enter Additional Product Here'!$G:$H),IF(C103&lt;=100,2,2),FALSE)),"")</f>
        <v/>
      </c>
      <c r="M103" s="134" t="str">
        <f>IFERROR(IF(C103="","",IF(C103=301,'Print Variations'!$D$5,VLOOKUP(C103,IF(C103&lt;=100,'Enter Cabinet Order Here'!$E:$K,'Enter Additional Product Here'!$E:$H),IF(C103&lt;=100,7,4),FALSE))),"")</f>
        <v/>
      </c>
      <c r="N103" s="134" t="str">
        <f t="shared" si="4"/>
        <v/>
      </c>
      <c r="O103" s="50" t="str">
        <f>IF(O102&lt;'Print Variations'!$F$5,O102+1,IF(O102='Print Variations'!$F$5,IF('Print Variations'!$F$7=0,IF('Print Variations'!$D$5="$","",IF(IFERROR(MATCH(301,O$13:O102,0),0)&gt;0,"",301)),101),IF(O102&gt;='Print Variations'!$F$7,IF(OR('Print Variations'!$D$5="$",'Print Variations'!$D$5=0),"",IF(IFERROR(MATCH(301,O$13:O102,0),0)&gt;0,"",301)),O102+1)))</f>
        <v/>
      </c>
      <c r="P103" s="32" t="str">
        <f>IFERROR(IF(O103="","",IF(O103=301,"Sales Tax",VLOOKUP(O103,IF(O103&lt;=100,'Enter Cabinet Order Here'!$E:$G,'Enter Additional Product Here'!$E:$G),IF(O103&lt;=100,2,3),FALSE))),"")</f>
        <v/>
      </c>
      <c r="Q103" s="157" t="str">
        <f>IFERROR(IF(IF(O103=301,"Sales Tax",VLOOKUP(P103,IF(O103&lt;=100,'Print Here'!$W:$X,'Enter Additional Product Here'!$G:$M),IF(O103&lt;=100,2,3),FALSE))=0,"",IF(O103=301,"Sales Tax",VLOOKUP(P103,IF(O103&lt;=100,'Print Here'!$W:$X,'Enter Additional Product Here'!$G:$M),IF(O103&lt;=100,2,3),FALSE))),"")</f>
        <v/>
      </c>
      <c r="R103" s="157"/>
      <c r="S103" s="157"/>
      <c r="T103" s="157"/>
      <c r="U103" s="157"/>
      <c r="V103" s="157"/>
      <c r="W103" s="157"/>
      <c r="X103" s="133" t="str">
        <f>IFERROR(IF(O103="","",IF(O103=301,"1",VLOOKUP(O103,IF(O103&lt;=100,'Enter Cabinet Order Here'!$E:$G,'Enter Additional Product Here'!$E:$G),IF(O103&lt;=100,3,2),FALSE))),"")</f>
        <v/>
      </c>
      <c r="Y103" s="134" t="str">
        <f>IFERROR(IF(O103="","",IF(O103=301,'Print Variations'!$D$5,VLOOKUP(O103,IF(O103&lt;=100,'Enter Cabinet Order Here'!$E:$K,'Enter Additional Product Here'!$E:$H),IF(O103&lt;=100,7,4),FALSE))),"")</f>
        <v/>
      </c>
      <c r="Z103" s="134" t="str">
        <f t="shared" si="2"/>
        <v/>
      </c>
      <c r="AD103" s="72" t="s">
        <v>859</v>
      </c>
      <c r="AE103" s="72" t="s">
        <v>3599</v>
      </c>
    </row>
    <row r="104" spans="3:31">
      <c r="C104" s="50" t="str">
        <f>IF(C103&lt;'Print Variations'!$F$5,C103+1,IF(C103='Print Variations'!$F$5,IF('Print Variations'!$F$7=0,IF('Print Variations'!$D$5="$","",IF(IFERROR(MATCH(301,C$13:C103,0),0)&gt;0,"",301)),101),IF(C103&gt;='Print Variations'!$F$7,IF(OR('Print Variations'!$D$5="$",'Print Variations'!$D$5=0),"",IF(IFERROR(MATCH(301,C$13:C103,0),0)&gt;0,"",301)),C103+1)))</f>
        <v/>
      </c>
      <c r="D104" s="32" t="str">
        <f>IFERROR(IF(C104="","",IF(C104=301,"Sales Tax",VLOOKUP(C104,IF(C104&lt;=100,'Enter Cabinet Order Here'!$E:$G,'Enter Additional Product Here'!$E:$G),IF(C104&lt;=100,2,3),FALSE))),"")</f>
        <v/>
      </c>
      <c r="E104" s="157" t="str">
        <f>IFERROR(IF(IF(C104=301,"Sales Tax",VLOOKUP(D104,IF(C104&lt;=100,'Print Here'!$W:$X,'Enter Additional Product Here'!$G:$M),IF(C104&lt;=100,2,3),FALSE))=0,"",IF(C104=301,"Sales Tax",VLOOKUP(D104,IF(C104&lt;=100,'Print Here'!$W:$X,'Enter Additional Product Here'!$G:$M),IF(C104&lt;=100,2,3),FALSE))),"")</f>
        <v/>
      </c>
      <c r="F104" s="157"/>
      <c r="G104" s="157"/>
      <c r="H104" s="157"/>
      <c r="I104" s="157"/>
      <c r="J104" s="157"/>
      <c r="K104" s="133" t="str">
        <f>IFERROR(IF(C104="","",IF(C104=301,"1",VLOOKUP(C104,IF(C104&lt;=100,'Enter Cabinet Order Here'!$E:$G,'Enter Additional Product Here'!$E:$G),IF(C104&lt;=100,3,2),FALSE))),"")</f>
        <v/>
      </c>
      <c r="L104" s="134" t="str">
        <f>IFERROR(IF(C104=301,"",VLOOKUP(D104,IF(C104&lt;=100,'Enter Cabinet Order Here'!$X:$Y,'Enter Additional Product Here'!$G:$H),IF(C104&lt;=100,2,2),FALSE)),"")</f>
        <v/>
      </c>
      <c r="M104" s="134" t="str">
        <f>IFERROR(IF(C104="","",IF(C104=301,'Print Variations'!$D$5,VLOOKUP(C104,IF(C104&lt;=100,'Enter Cabinet Order Here'!$E:$K,'Enter Additional Product Here'!$E:$H),IF(C104&lt;=100,7,4),FALSE))),"")</f>
        <v/>
      </c>
      <c r="N104" s="134" t="str">
        <f t="shared" si="4"/>
        <v/>
      </c>
      <c r="O104" s="50" t="str">
        <f>IF(O103&lt;'Print Variations'!$F$5,O103+1,IF(O103='Print Variations'!$F$5,IF('Print Variations'!$F$7=0,IF('Print Variations'!$D$5="$","",IF(IFERROR(MATCH(301,O$13:O103,0),0)&gt;0,"",301)),101),IF(O103&gt;='Print Variations'!$F$7,IF(OR('Print Variations'!$D$5="$",'Print Variations'!$D$5=0),"",IF(IFERROR(MATCH(301,O$13:O103,0),0)&gt;0,"",301)),O103+1)))</f>
        <v/>
      </c>
      <c r="P104" s="32" t="str">
        <f>IFERROR(IF(O104="","",IF(O104=301,"Sales Tax",VLOOKUP(O104,IF(O104&lt;=100,'Enter Cabinet Order Here'!$E:$G,'Enter Additional Product Here'!$E:$G),IF(O104&lt;=100,2,3),FALSE))),"")</f>
        <v/>
      </c>
      <c r="Q104" s="157" t="str">
        <f>IFERROR(IF(IF(O104=301,"Sales Tax",VLOOKUP(P104,IF(O104&lt;=100,'Print Here'!$W:$X,'Enter Additional Product Here'!$G:$M),IF(O104&lt;=100,2,3),FALSE))=0,"",IF(O104=301,"Sales Tax",VLOOKUP(P104,IF(O104&lt;=100,'Print Here'!$W:$X,'Enter Additional Product Here'!$G:$M),IF(O104&lt;=100,2,3),FALSE))),"")</f>
        <v/>
      </c>
      <c r="R104" s="157"/>
      <c r="S104" s="157"/>
      <c r="T104" s="157"/>
      <c r="U104" s="157"/>
      <c r="V104" s="157"/>
      <c r="W104" s="157"/>
      <c r="X104" s="133" t="str">
        <f>IFERROR(IF(O104="","",IF(O104=301,"1",VLOOKUP(O104,IF(O104&lt;=100,'Enter Cabinet Order Here'!$E:$G,'Enter Additional Product Here'!$E:$G),IF(O104&lt;=100,3,2),FALSE))),"")</f>
        <v/>
      </c>
      <c r="Y104" s="134" t="str">
        <f>IFERROR(IF(O104="","",IF(O104=301,'Print Variations'!$D$5,VLOOKUP(O104,IF(O104&lt;=100,'Enter Cabinet Order Here'!$E:$K,'Enter Additional Product Here'!$E:$H),IF(O104&lt;=100,7,4),FALSE))),"")</f>
        <v/>
      </c>
      <c r="Z104" s="134" t="str">
        <f t="shared" si="2"/>
        <v/>
      </c>
      <c r="AD104" s="72" t="s">
        <v>4616</v>
      </c>
      <c r="AE104" s="72" t="s">
        <v>4953</v>
      </c>
    </row>
    <row r="105" spans="3:31">
      <c r="C105" s="50" t="str">
        <f>IF(C104&lt;'Print Variations'!$F$5,C104+1,IF(C104='Print Variations'!$F$5,IF('Print Variations'!$F$7=0,IF('Print Variations'!$D$5="$","",IF(IFERROR(MATCH(301,C$13:C104,0),0)&gt;0,"",301)),101),IF(C104&gt;='Print Variations'!$F$7,IF(OR('Print Variations'!$D$5="$",'Print Variations'!$D$5=0),"",IF(IFERROR(MATCH(301,C$13:C104,0),0)&gt;0,"",301)),C104+1)))</f>
        <v/>
      </c>
      <c r="D105" s="32" t="str">
        <f>IFERROR(IF(C105="","",IF(C105=301,"Sales Tax",VLOOKUP(C105,IF(C105&lt;=100,'Enter Cabinet Order Here'!$E:$G,'Enter Additional Product Here'!$E:$G),IF(C105&lt;=100,2,3),FALSE))),"")</f>
        <v/>
      </c>
      <c r="E105" s="157" t="str">
        <f>IFERROR(IF(IF(C105=301,"Sales Tax",VLOOKUP(D105,IF(C105&lt;=100,'Print Here'!$W:$X,'Enter Additional Product Here'!$G:$M),IF(C105&lt;=100,2,3),FALSE))=0,"",IF(C105=301,"Sales Tax",VLOOKUP(D105,IF(C105&lt;=100,'Print Here'!$W:$X,'Enter Additional Product Here'!$G:$M),IF(C105&lt;=100,2,3),FALSE))),"")</f>
        <v/>
      </c>
      <c r="F105" s="157"/>
      <c r="G105" s="157"/>
      <c r="H105" s="157"/>
      <c r="I105" s="157"/>
      <c r="J105" s="157"/>
      <c r="K105" s="133" t="str">
        <f>IFERROR(IF(C105="","",IF(C105=301,"1",VLOOKUP(C105,IF(C105&lt;=100,'Enter Cabinet Order Here'!$E:$G,'Enter Additional Product Here'!$E:$G),IF(C105&lt;=100,3,2),FALSE))),"")</f>
        <v/>
      </c>
      <c r="L105" s="134" t="str">
        <f>IFERROR(IF(C105=301,"",VLOOKUP(D105,IF(C105&lt;=100,'Enter Cabinet Order Here'!$X:$Y,'Enter Additional Product Here'!$G:$H),IF(C105&lt;=100,2,2),FALSE)),"")</f>
        <v/>
      </c>
      <c r="M105" s="134" t="str">
        <f>IFERROR(IF(C105="","",IF(C105=301,'Print Variations'!$D$5,VLOOKUP(C105,IF(C105&lt;=100,'Enter Cabinet Order Here'!$E:$K,'Enter Additional Product Here'!$E:$H),IF(C105&lt;=100,7,4),FALSE))),"")</f>
        <v/>
      </c>
      <c r="N105" s="134" t="str">
        <f t="shared" si="4"/>
        <v/>
      </c>
      <c r="O105" s="50" t="str">
        <f>IF(O104&lt;'Print Variations'!$F$5,O104+1,IF(O104='Print Variations'!$F$5,IF('Print Variations'!$F$7=0,IF('Print Variations'!$D$5="$","",IF(IFERROR(MATCH(301,O$13:O104,0),0)&gt;0,"",301)),101),IF(O104&gt;='Print Variations'!$F$7,IF(OR('Print Variations'!$D$5="$",'Print Variations'!$D$5=0),"",IF(IFERROR(MATCH(301,O$13:O104,0),0)&gt;0,"",301)),O104+1)))</f>
        <v/>
      </c>
      <c r="P105" s="32" t="str">
        <f>IFERROR(IF(O105="","",IF(O105=301,"Sales Tax",VLOOKUP(O105,IF(O105&lt;=100,'Enter Cabinet Order Here'!$E:$G,'Enter Additional Product Here'!$E:$G),IF(O105&lt;=100,2,3),FALSE))),"")</f>
        <v/>
      </c>
      <c r="Q105" s="157" t="str">
        <f>IFERROR(IF(IF(O105=301,"Sales Tax",VLOOKUP(P105,IF(O105&lt;=100,'Print Here'!$W:$X,'Enter Additional Product Here'!$G:$M),IF(O105&lt;=100,2,3),FALSE))=0,"",IF(O105=301,"Sales Tax",VLOOKUP(P105,IF(O105&lt;=100,'Print Here'!$W:$X,'Enter Additional Product Here'!$G:$M),IF(O105&lt;=100,2,3),FALSE))),"")</f>
        <v/>
      </c>
      <c r="R105" s="157"/>
      <c r="S105" s="157"/>
      <c r="T105" s="157"/>
      <c r="U105" s="157"/>
      <c r="V105" s="157"/>
      <c r="W105" s="157"/>
      <c r="X105" s="133" t="str">
        <f>IFERROR(IF(O105="","",IF(O105=301,"1",VLOOKUP(O105,IF(O105&lt;=100,'Enter Cabinet Order Here'!$E:$G,'Enter Additional Product Here'!$E:$G),IF(O105&lt;=100,3,2),FALSE))),"")</f>
        <v/>
      </c>
      <c r="Y105" s="134" t="str">
        <f>IFERROR(IF(O105="","",IF(O105=301,'Print Variations'!$D$5,VLOOKUP(O105,IF(O105&lt;=100,'Enter Cabinet Order Here'!$E:$K,'Enter Additional Product Here'!$E:$H),IF(O105&lt;=100,7,4),FALSE))),"")</f>
        <v/>
      </c>
      <c r="Z105" s="134" t="str">
        <f t="shared" si="2"/>
        <v/>
      </c>
      <c r="AD105" s="72" t="s">
        <v>860</v>
      </c>
      <c r="AE105" s="72" t="s">
        <v>4148</v>
      </c>
    </row>
    <row r="106" spans="3:31">
      <c r="C106" s="50" t="str">
        <f>IF(C105&lt;'Print Variations'!$F$5,C105+1,IF(C105='Print Variations'!$F$5,IF('Print Variations'!$F$7=0,IF('Print Variations'!$D$5="$","",IF(IFERROR(MATCH(301,C$13:C105,0),0)&gt;0,"",301)),101),IF(C105&gt;='Print Variations'!$F$7,IF(OR('Print Variations'!$D$5="$",'Print Variations'!$D$5=0),"",IF(IFERROR(MATCH(301,C$13:C105,0),0)&gt;0,"",301)),C105+1)))</f>
        <v/>
      </c>
      <c r="D106" s="32" t="str">
        <f>IFERROR(IF(C106="","",IF(C106=301,"Sales Tax",VLOOKUP(C106,IF(C106&lt;=100,'Enter Cabinet Order Here'!$E:$G,'Enter Additional Product Here'!$E:$G),IF(C106&lt;=100,2,3),FALSE))),"")</f>
        <v/>
      </c>
      <c r="E106" s="157" t="str">
        <f>IFERROR(IF(IF(C106=301,"Sales Tax",VLOOKUP(D106,IF(C106&lt;=100,'Print Here'!$W:$X,'Enter Additional Product Here'!$G:$M),IF(C106&lt;=100,2,3),FALSE))=0,"",IF(C106=301,"Sales Tax",VLOOKUP(D106,IF(C106&lt;=100,'Print Here'!$W:$X,'Enter Additional Product Here'!$G:$M),IF(C106&lt;=100,2,3),FALSE))),"")</f>
        <v/>
      </c>
      <c r="F106" s="157"/>
      <c r="G106" s="157"/>
      <c r="H106" s="157"/>
      <c r="I106" s="157"/>
      <c r="J106" s="157"/>
      <c r="K106" s="133" t="str">
        <f>IFERROR(IF(C106="","",IF(C106=301,"1",VLOOKUP(C106,IF(C106&lt;=100,'Enter Cabinet Order Here'!$E:$G,'Enter Additional Product Here'!$E:$G),IF(C106&lt;=100,3,2),FALSE))),"")</f>
        <v/>
      </c>
      <c r="L106" s="134" t="str">
        <f>IFERROR(IF(C106=301,"",VLOOKUP(D106,IF(C106&lt;=100,'Enter Cabinet Order Here'!$X:$Y,'Enter Additional Product Here'!$G:$H),IF(C106&lt;=100,2,2),FALSE)),"")</f>
        <v/>
      </c>
      <c r="M106" s="134" t="str">
        <f>IFERROR(IF(C106="","",IF(C106=301,'Print Variations'!$D$5,VLOOKUP(C106,IF(C106&lt;=100,'Enter Cabinet Order Here'!$E:$K,'Enter Additional Product Here'!$E:$H),IF(C106&lt;=100,7,4),FALSE))),"")</f>
        <v/>
      </c>
      <c r="N106" s="134" t="str">
        <f t="shared" si="4"/>
        <v/>
      </c>
      <c r="O106" s="50" t="str">
        <f>IF(O105&lt;'Print Variations'!$F$5,O105+1,IF(O105='Print Variations'!$F$5,IF('Print Variations'!$F$7=0,IF('Print Variations'!$D$5="$","",IF(IFERROR(MATCH(301,O$13:O105,0),0)&gt;0,"",301)),101),IF(O105&gt;='Print Variations'!$F$7,IF(OR('Print Variations'!$D$5="$",'Print Variations'!$D$5=0),"",IF(IFERROR(MATCH(301,O$13:O105,0),0)&gt;0,"",301)),O105+1)))</f>
        <v/>
      </c>
      <c r="P106" s="32" t="str">
        <f>IFERROR(IF(O106="","",IF(O106=301,"Sales Tax",VLOOKUP(O106,IF(O106&lt;=100,'Enter Cabinet Order Here'!$E:$G,'Enter Additional Product Here'!$E:$G),IF(O106&lt;=100,2,3),FALSE))),"")</f>
        <v/>
      </c>
      <c r="Q106" s="157" t="str">
        <f>IFERROR(IF(IF(O106=301,"Sales Tax",VLOOKUP(P106,IF(O106&lt;=100,'Print Here'!$W:$X,'Enter Additional Product Here'!$G:$M),IF(O106&lt;=100,2,3),FALSE))=0,"",IF(O106=301,"Sales Tax",VLOOKUP(P106,IF(O106&lt;=100,'Print Here'!$W:$X,'Enter Additional Product Here'!$G:$M),IF(O106&lt;=100,2,3),FALSE))),"")</f>
        <v/>
      </c>
      <c r="R106" s="157"/>
      <c r="S106" s="157"/>
      <c r="T106" s="157"/>
      <c r="U106" s="157"/>
      <c r="V106" s="157"/>
      <c r="W106" s="157"/>
      <c r="X106" s="133" t="str">
        <f>IFERROR(IF(O106="","",IF(O106=301,"1",VLOOKUP(O106,IF(O106&lt;=100,'Enter Cabinet Order Here'!$E:$G,'Enter Additional Product Here'!$E:$G),IF(O106&lt;=100,3,2),FALSE))),"")</f>
        <v/>
      </c>
      <c r="Y106" s="134" t="str">
        <f>IFERROR(IF(O106="","",IF(O106=301,'Print Variations'!$D$5,VLOOKUP(O106,IF(O106&lt;=100,'Enter Cabinet Order Here'!$E:$K,'Enter Additional Product Here'!$E:$H),IF(O106&lt;=100,7,4),FALSE))),"")</f>
        <v/>
      </c>
      <c r="Z106" s="134" t="str">
        <f t="shared" si="2"/>
        <v/>
      </c>
      <c r="AD106" s="72" t="s">
        <v>861</v>
      </c>
      <c r="AE106" s="72" t="s">
        <v>3204</v>
      </c>
    </row>
    <row r="107" spans="3:31">
      <c r="C107" s="50" t="str">
        <f>IF(C106&lt;'Print Variations'!$F$5,C106+1,IF(C106='Print Variations'!$F$5,IF('Print Variations'!$F$7=0,IF('Print Variations'!$D$5="$","",IF(IFERROR(MATCH(301,C$13:C106,0),0)&gt;0,"",301)),101),IF(C106&gt;='Print Variations'!$F$7,IF(OR('Print Variations'!$D$5="$",'Print Variations'!$D$5=0),"",IF(IFERROR(MATCH(301,C$13:C106,0),0)&gt;0,"",301)),C106+1)))</f>
        <v/>
      </c>
      <c r="D107" s="32" t="str">
        <f>IFERROR(IF(C107="","",IF(C107=301,"Sales Tax",VLOOKUP(C107,IF(C107&lt;=100,'Enter Cabinet Order Here'!$E:$G,'Enter Additional Product Here'!$E:$G),IF(C107&lt;=100,2,3),FALSE))),"")</f>
        <v/>
      </c>
      <c r="E107" s="157" t="str">
        <f>IFERROR(IF(IF(C107=301,"Sales Tax",VLOOKUP(D107,IF(C107&lt;=100,'Print Here'!$W:$X,'Enter Additional Product Here'!$G:$M),IF(C107&lt;=100,2,3),FALSE))=0,"",IF(C107=301,"Sales Tax",VLOOKUP(D107,IF(C107&lt;=100,'Print Here'!$W:$X,'Enter Additional Product Here'!$G:$M),IF(C107&lt;=100,2,3),FALSE))),"")</f>
        <v/>
      </c>
      <c r="F107" s="157"/>
      <c r="G107" s="157"/>
      <c r="H107" s="157"/>
      <c r="I107" s="157"/>
      <c r="J107" s="157"/>
      <c r="K107" s="133" t="str">
        <f>IFERROR(IF(C107="","",IF(C107=301,"1",VLOOKUP(C107,IF(C107&lt;=100,'Enter Cabinet Order Here'!$E:$G,'Enter Additional Product Here'!$E:$G),IF(C107&lt;=100,3,2),FALSE))),"")</f>
        <v/>
      </c>
      <c r="L107" s="134" t="str">
        <f>IFERROR(IF(C107=301,"",VLOOKUP(D107,IF(C107&lt;=100,'Enter Cabinet Order Here'!$X:$Y,'Enter Additional Product Here'!$G:$H),IF(C107&lt;=100,2,2),FALSE)),"")</f>
        <v/>
      </c>
      <c r="M107" s="134" t="str">
        <f>IFERROR(IF(C107="","",IF(C107=301,'Print Variations'!$D$5,VLOOKUP(C107,IF(C107&lt;=100,'Enter Cabinet Order Here'!$E:$K,'Enter Additional Product Here'!$E:$H),IF(C107&lt;=100,7,4),FALSE))),"")</f>
        <v/>
      </c>
      <c r="N107" s="134" t="str">
        <f t="shared" si="4"/>
        <v/>
      </c>
      <c r="O107" s="50" t="str">
        <f>IF(O106&lt;'Print Variations'!$F$5,O106+1,IF(O106='Print Variations'!$F$5,IF('Print Variations'!$F$7=0,IF('Print Variations'!$D$5="$","",IF(IFERROR(MATCH(301,O$13:O106,0),0)&gt;0,"",301)),101),IF(O106&gt;='Print Variations'!$F$7,IF(OR('Print Variations'!$D$5="$",'Print Variations'!$D$5=0),"",IF(IFERROR(MATCH(301,O$13:O106,0),0)&gt;0,"",301)),O106+1)))</f>
        <v/>
      </c>
      <c r="P107" s="32" t="str">
        <f>IFERROR(IF(O107="","",IF(O107=301,"Sales Tax",VLOOKUP(O107,IF(O107&lt;=100,'Enter Cabinet Order Here'!$E:$G,'Enter Additional Product Here'!$E:$G),IF(O107&lt;=100,2,3),FALSE))),"")</f>
        <v/>
      </c>
      <c r="Q107" s="157" t="str">
        <f>IFERROR(IF(IF(O107=301,"Sales Tax",VLOOKUP(P107,IF(O107&lt;=100,'Print Here'!$W:$X,'Enter Additional Product Here'!$G:$M),IF(O107&lt;=100,2,3),FALSE))=0,"",IF(O107=301,"Sales Tax",VLOOKUP(P107,IF(O107&lt;=100,'Print Here'!$W:$X,'Enter Additional Product Here'!$G:$M),IF(O107&lt;=100,2,3),FALSE))),"")</f>
        <v/>
      </c>
      <c r="R107" s="157"/>
      <c r="S107" s="157"/>
      <c r="T107" s="157"/>
      <c r="U107" s="157"/>
      <c r="V107" s="157"/>
      <c r="W107" s="157"/>
      <c r="X107" s="133" t="str">
        <f>IFERROR(IF(O107="","",IF(O107=301,"1",VLOOKUP(O107,IF(O107&lt;=100,'Enter Cabinet Order Here'!$E:$G,'Enter Additional Product Here'!$E:$G),IF(O107&lt;=100,3,2),FALSE))),"")</f>
        <v/>
      </c>
      <c r="Y107" s="134" t="str">
        <f>IFERROR(IF(O107="","",IF(O107=301,'Print Variations'!$D$5,VLOOKUP(O107,IF(O107&lt;=100,'Enter Cabinet Order Here'!$E:$K,'Enter Additional Product Here'!$E:$H),IF(O107&lt;=100,7,4),FALSE))),"")</f>
        <v/>
      </c>
      <c r="Z107" s="134" t="str">
        <f t="shared" si="2"/>
        <v/>
      </c>
      <c r="AD107" s="72" t="s">
        <v>862</v>
      </c>
      <c r="AE107" s="72" t="s">
        <v>2664</v>
      </c>
    </row>
    <row r="108" spans="3:31">
      <c r="C108" s="50" t="str">
        <f>IF(C107&lt;'Print Variations'!$F$5,C107+1,IF(C107='Print Variations'!$F$5,IF('Print Variations'!$F$7=0,IF('Print Variations'!$D$5="$","",IF(IFERROR(MATCH(301,C$13:C107,0),0)&gt;0,"",301)),101),IF(C107&gt;='Print Variations'!$F$7,IF(OR('Print Variations'!$D$5="$",'Print Variations'!$D$5=0),"",IF(IFERROR(MATCH(301,C$13:C107,0),0)&gt;0,"",301)),C107+1)))</f>
        <v/>
      </c>
      <c r="D108" s="32" t="str">
        <f>IFERROR(IF(C108="","",IF(C108=301,"Sales Tax",VLOOKUP(C108,IF(C108&lt;=100,'Enter Cabinet Order Here'!$E:$G,'Enter Additional Product Here'!$E:$G),IF(C108&lt;=100,2,3),FALSE))),"")</f>
        <v/>
      </c>
      <c r="E108" s="157" t="str">
        <f>IFERROR(IF(IF(C108=301,"Sales Tax",VLOOKUP(D108,IF(C108&lt;=100,'Print Here'!$W:$X,'Enter Additional Product Here'!$G:$M),IF(C108&lt;=100,2,3),FALSE))=0,"",IF(C108=301,"Sales Tax",VLOOKUP(D108,IF(C108&lt;=100,'Print Here'!$W:$X,'Enter Additional Product Here'!$G:$M),IF(C108&lt;=100,2,3),FALSE))),"")</f>
        <v/>
      </c>
      <c r="F108" s="157"/>
      <c r="G108" s="157"/>
      <c r="H108" s="157"/>
      <c r="I108" s="157"/>
      <c r="J108" s="157"/>
      <c r="K108" s="133" t="str">
        <f>IFERROR(IF(C108="","",IF(C108=301,"1",VLOOKUP(C108,IF(C108&lt;=100,'Enter Cabinet Order Here'!$E:$G,'Enter Additional Product Here'!$E:$G),IF(C108&lt;=100,3,2),FALSE))),"")</f>
        <v/>
      </c>
      <c r="L108" s="134" t="str">
        <f>IFERROR(IF(C108=301,"",VLOOKUP(D108,IF(C108&lt;=100,'Enter Cabinet Order Here'!$X:$Y,'Enter Additional Product Here'!$G:$H),IF(C108&lt;=100,2,2),FALSE)),"")</f>
        <v/>
      </c>
      <c r="M108" s="134" t="str">
        <f>IFERROR(IF(C108="","",IF(C108=301,'Print Variations'!$D$5,VLOOKUP(C108,IF(C108&lt;=100,'Enter Cabinet Order Here'!$E:$K,'Enter Additional Product Here'!$E:$H),IF(C108&lt;=100,7,4),FALSE))),"")</f>
        <v/>
      </c>
      <c r="N108" s="134" t="str">
        <f t="shared" si="4"/>
        <v/>
      </c>
      <c r="O108" s="50" t="str">
        <f>IF(O107&lt;'Print Variations'!$F$5,O107+1,IF(O107='Print Variations'!$F$5,IF('Print Variations'!$F$7=0,IF('Print Variations'!$D$5="$","",IF(IFERROR(MATCH(301,O$13:O107,0),0)&gt;0,"",301)),101),IF(O107&gt;='Print Variations'!$F$7,IF(OR('Print Variations'!$D$5="$",'Print Variations'!$D$5=0),"",IF(IFERROR(MATCH(301,O$13:O107,0),0)&gt;0,"",301)),O107+1)))</f>
        <v/>
      </c>
      <c r="P108" s="32" t="str">
        <f>IFERROR(IF(O108="","",IF(O108=301,"Sales Tax",VLOOKUP(O108,IF(O108&lt;=100,'Enter Cabinet Order Here'!$E:$G,'Enter Additional Product Here'!$E:$G),IF(O108&lt;=100,2,3),FALSE))),"")</f>
        <v/>
      </c>
      <c r="Q108" s="157" t="str">
        <f>IFERROR(IF(IF(O108=301,"Sales Tax",VLOOKUP(P108,IF(O108&lt;=100,'Print Here'!$W:$X,'Enter Additional Product Here'!$G:$M),IF(O108&lt;=100,2,3),FALSE))=0,"",IF(O108=301,"Sales Tax",VLOOKUP(P108,IF(O108&lt;=100,'Print Here'!$W:$X,'Enter Additional Product Here'!$G:$M),IF(O108&lt;=100,2,3),FALSE))),"")</f>
        <v/>
      </c>
      <c r="R108" s="157"/>
      <c r="S108" s="157"/>
      <c r="T108" s="157"/>
      <c r="U108" s="157"/>
      <c r="V108" s="157"/>
      <c r="W108" s="157"/>
      <c r="X108" s="133" t="str">
        <f>IFERROR(IF(O108="","",IF(O108=301,"1",VLOOKUP(O108,IF(O108&lt;=100,'Enter Cabinet Order Here'!$E:$G,'Enter Additional Product Here'!$E:$G),IF(O108&lt;=100,3,2),FALSE))),"")</f>
        <v/>
      </c>
      <c r="Y108" s="134" t="str">
        <f>IFERROR(IF(O108="","",IF(O108=301,'Print Variations'!$D$5,VLOOKUP(O108,IF(O108&lt;=100,'Enter Cabinet Order Here'!$E:$K,'Enter Additional Product Here'!$E:$H),IF(O108&lt;=100,7,4),FALSE))),"")</f>
        <v/>
      </c>
      <c r="Z108" s="134" t="str">
        <f t="shared" si="2"/>
        <v/>
      </c>
      <c r="AD108" s="72" t="s">
        <v>863</v>
      </c>
      <c r="AE108" s="72" t="s">
        <v>3600</v>
      </c>
    </row>
    <row r="109" spans="3:31">
      <c r="C109" s="50" t="str">
        <f>IF(C108&lt;'Print Variations'!$F$5,C108+1,IF(C108='Print Variations'!$F$5,IF('Print Variations'!$F$7=0,IF('Print Variations'!$D$5="$","",IF(IFERROR(MATCH(301,C$13:C108,0),0)&gt;0,"",301)),101),IF(C108&gt;='Print Variations'!$F$7,IF(OR('Print Variations'!$D$5="$",'Print Variations'!$D$5=0),"",IF(IFERROR(MATCH(301,C$13:C108,0),0)&gt;0,"",301)),C108+1)))</f>
        <v/>
      </c>
      <c r="D109" s="32" t="str">
        <f>IFERROR(IF(C109="","",IF(C109=301,"Sales Tax",VLOOKUP(C109,IF(C109&lt;=100,'Enter Cabinet Order Here'!$E:$G,'Enter Additional Product Here'!$E:$G),IF(C109&lt;=100,2,3),FALSE))),"")</f>
        <v/>
      </c>
      <c r="E109" s="157" t="str">
        <f>IFERROR(IF(IF(C109=301,"Sales Tax",VLOOKUP(D109,IF(C109&lt;=100,'Print Here'!$W:$X,'Enter Additional Product Here'!$G:$M),IF(C109&lt;=100,2,3),FALSE))=0,"",IF(C109=301,"Sales Tax",VLOOKUP(D109,IF(C109&lt;=100,'Print Here'!$W:$X,'Enter Additional Product Here'!$G:$M),IF(C109&lt;=100,2,3),FALSE))),"")</f>
        <v/>
      </c>
      <c r="F109" s="157"/>
      <c r="G109" s="157"/>
      <c r="H109" s="157"/>
      <c r="I109" s="157"/>
      <c r="J109" s="157"/>
      <c r="K109" s="133" t="str">
        <f>IFERROR(IF(C109="","",IF(C109=301,"1",VLOOKUP(C109,IF(C109&lt;=100,'Enter Cabinet Order Here'!$E:$G,'Enter Additional Product Here'!$E:$G),IF(C109&lt;=100,3,2),FALSE))),"")</f>
        <v/>
      </c>
      <c r="L109" s="134" t="str">
        <f>IFERROR(IF(C109=301,"",VLOOKUP(D109,IF(C109&lt;=100,'Enter Cabinet Order Here'!$X:$Y,'Enter Additional Product Here'!$G:$H),IF(C109&lt;=100,2,2),FALSE)),"")</f>
        <v/>
      </c>
      <c r="M109" s="134" t="str">
        <f>IFERROR(IF(C109="","",IF(C109=301,'Print Variations'!$D$5,VLOOKUP(C109,IF(C109&lt;=100,'Enter Cabinet Order Here'!$E:$K,'Enter Additional Product Here'!$E:$H),IF(C109&lt;=100,7,4),FALSE))),"")</f>
        <v/>
      </c>
      <c r="N109" s="134" t="str">
        <f t="shared" si="4"/>
        <v/>
      </c>
      <c r="O109" s="50" t="str">
        <f>IF(O108&lt;'Print Variations'!$F$5,O108+1,IF(O108='Print Variations'!$F$5,IF('Print Variations'!$F$7=0,IF('Print Variations'!$D$5="$","",IF(IFERROR(MATCH(301,O$13:O108,0),0)&gt;0,"",301)),101),IF(O108&gt;='Print Variations'!$F$7,IF(OR('Print Variations'!$D$5="$",'Print Variations'!$D$5=0),"",IF(IFERROR(MATCH(301,O$13:O108,0),0)&gt;0,"",301)),O108+1)))</f>
        <v/>
      </c>
      <c r="P109" s="32" t="str">
        <f>IFERROR(IF(O109="","",IF(O109=301,"Sales Tax",VLOOKUP(O109,IF(O109&lt;=100,'Enter Cabinet Order Here'!$E:$G,'Enter Additional Product Here'!$E:$G),IF(O109&lt;=100,2,3),FALSE))),"")</f>
        <v/>
      </c>
      <c r="Q109" s="157" t="str">
        <f>IFERROR(IF(IF(O109=301,"Sales Tax",VLOOKUP(P109,IF(O109&lt;=100,'Print Here'!$W:$X,'Enter Additional Product Here'!$G:$M),IF(O109&lt;=100,2,3),FALSE))=0,"",IF(O109=301,"Sales Tax",VLOOKUP(P109,IF(O109&lt;=100,'Print Here'!$W:$X,'Enter Additional Product Here'!$G:$M),IF(O109&lt;=100,2,3),FALSE))),"")</f>
        <v/>
      </c>
      <c r="R109" s="157"/>
      <c r="S109" s="157"/>
      <c r="T109" s="157"/>
      <c r="U109" s="157"/>
      <c r="V109" s="157"/>
      <c r="W109" s="157"/>
      <c r="X109" s="133" t="str">
        <f>IFERROR(IF(O109="","",IF(O109=301,"1",VLOOKUP(O109,IF(O109&lt;=100,'Enter Cabinet Order Here'!$E:$G,'Enter Additional Product Here'!$E:$G),IF(O109&lt;=100,3,2),FALSE))),"")</f>
        <v/>
      </c>
      <c r="Y109" s="134" t="str">
        <f>IFERROR(IF(O109="","",IF(O109=301,'Print Variations'!$D$5,VLOOKUP(O109,IF(O109&lt;=100,'Enter Cabinet Order Here'!$E:$K,'Enter Additional Product Here'!$E:$H),IF(O109&lt;=100,7,4),FALSE))),"")</f>
        <v/>
      </c>
      <c r="Z109" s="134" t="str">
        <f t="shared" si="2"/>
        <v/>
      </c>
      <c r="AD109" s="72" t="s">
        <v>4617</v>
      </c>
      <c r="AE109" s="72" t="s">
        <v>4954</v>
      </c>
    </row>
    <row r="110" spans="3:31">
      <c r="C110" s="50" t="str">
        <f>IF(C109&lt;'Print Variations'!$F$5,C109+1,IF(C109='Print Variations'!$F$5,IF('Print Variations'!$F$7=0,IF('Print Variations'!$D$5="$","",IF(IFERROR(MATCH(301,C$13:C109,0),0)&gt;0,"",301)),101),IF(C109&gt;='Print Variations'!$F$7,IF(OR('Print Variations'!$D$5="$",'Print Variations'!$D$5=0),"",IF(IFERROR(MATCH(301,C$13:C109,0),0)&gt;0,"",301)),C109+1)))</f>
        <v/>
      </c>
      <c r="D110" s="32" t="str">
        <f>IFERROR(IF(C110="","",IF(C110=301,"Sales Tax",VLOOKUP(C110,IF(C110&lt;=100,'Enter Cabinet Order Here'!$E:$G,'Enter Additional Product Here'!$E:$G),IF(C110&lt;=100,2,3),FALSE))),"")</f>
        <v/>
      </c>
      <c r="E110" s="157" t="str">
        <f>IFERROR(IF(IF(C110=301,"Sales Tax",VLOOKUP(D110,IF(C110&lt;=100,'Print Here'!$W:$X,'Enter Additional Product Here'!$G:$M),IF(C110&lt;=100,2,3),FALSE))=0,"",IF(C110=301,"Sales Tax",VLOOKUP(D110,IF(C110&lt;=100,'Print Here'!$W:$X,'Enter Additional Product Here'!$G:$M),IF(C110&lt;=100,2,3),FALSE))),"")</f>
        <v/>
      </c>
      <c r="F110" s="157"/>
      <c r="G110" s="157"/>
      <c r="H110" s="157"/>
      <c r="I110" s="157"/>
      <c r="J110" s="157"/>
      <c r="K110" s="133" t="str">
        <f>IFERROR(IF(C110="","",IF(C110=301,"1",VLOOKUP(C110,IF(C110&lt;=100,'Enter Cabinet Order Here'!$E:$G,'Enter Additional Product Here'!$E:$G),IF(C110&lt;=100,3,2),FALSE))),"")</f>
        <v/>
      </c>
      <c r="L110" s="134" t="str">
        <f>IFERROR(IF(C110=301,"",VLOOKUP(D110,IF(C110&lt;=100,'Enter Cabinet Order Here'!$X:$Y,'Enter Additional Product Here'!$G:$H),IF(C110&lt;=100,2,2),FALSE)),"")</f>
        <v/>
      </c>
      <c r="M110" s="134" t="str">
        <f>IFERROR(IF(C110="","",IF(C110=301,'Print Variations'!$D$5,VLOOKUP(C110,IF(C110&lt;=100,'Enter Cabinet Order Here'!$E:$K,'Enter Additional Product Here'!$E:$H),IF(C110&lt;=100,7,4),FALSE))),"")</f>
        <v/>
      </c>
      <c r="N110" s="134" t="str">
        <f t="shared" si="4"/>
        <v/>
      </c>
      <c r="O110" s="50" t="str">
        <f>IF(O109&lt;'Print Variations'!$F$5,O109+1,IF(O109='Print Variations'!$F$5,IF('Print Variations'!$F$7=0,IF('Print Variations'!$D$5="$","",IF(IFERROR(MATCH(301,O$13:O109,0),0)&gt;0,"",301)),101),IF(O109&gt;='Print Variations'!$F$7,IF(OR('Print Variations'!$D$5="$",'Print Variations'!$D$5=0),"",IF(IFERROR(MATCH(301,O$13:O109,0),0)&gt;0,"",301)),O109+1)))</f>
        <v/>
      </c>
      <c r="P110" s="32" t="str">
        <f>IFERROR(IF(O110="","",IF(O110=301,"Sales Tax",VLOOKUP(O110,IF(O110&lt;=100,'Enter Cabinet Order Here'!$E:$G,'Enter Additional Product Here'!$E:$G),IF(O110&lt;=100,2,3),FALSE))),"")</f>
        <v/>
      </c>
      <c r="Q110" s="157" t="str">
        <f>IFERROR(IF(IF(O110=301,"Sales Tax",VLOOKUP(P110,IF(O110&lt;=100,'Print Here'!$W:$X,'Enter Additional Product Here'!$G:$M),IF(O110&lt;=100,2,3),FALSE))=0,"",IF(O110=301,"Sales Tax",VLOOKUP(P110,IF(O110&lt;=100,'Print Here'!$W:$X,'Enter Additional Product Here'!$G:$M),IF(O110&lt;=100,2,3),FALSE))),"")</f>
        <v/>
      </c>
      <c r="R110" s="157"/>
      <c r="S110" s="157"/>
      <c r="T110" s="157"/>
      <c r="U110" s="157"/>
      <c r="V110" s="157"/>
      <c r="W110" s="157"/>
      <c r="X110" s="133" t="str">
        <f>IFERROR(IF(O110="","",IF(O110=301,"1",VLOOKUP(O110,IF(O110&lt;=100,'Enter Cabinet Order Here'!$E:$G,'Enter Additional Product Here'!$E:$G),IF(O110&lt;=100,3,2),FALSE))),"")</f>
        <v/>
      </c>
      <c r="Y110" s="134" t="str">
        <f>IFERROR(IF(O110="","",IF(O110=301,'Print Variations'!$D$5,VLOOKUP(O110,IF(O110&lt;=100,'Enter Cabinet Order Here'!$E:$K,'Enter Additional Product Here'!$E:$H),IF(O110&lt;=100,7,4),FALSE))),"")</f>
        <v/>
      </c>
      <c r="Z110" s="134" t="str">
        <f t="shared" si="2"/>
        <v/>
      </c>
      <c r="AD110" s="72" t="s">
        <v>864</v>
      </c>
      <c r="AE110" s="72" t="s">
        <v>4149</v>
      </c>
    </row>
    <row r="111" spans="3:31">
      <c r="C111" s="50" t="str">
        <f>IF(C110&lt;'Print Variations'!$F$5,C110+1,IF(C110='Print Variations'!$F$5,IF('Print Variations'!$F$7=0,IF('Print Variations'!$D$5="$","",IF(IFERROR(MATCH(301,C$13:C110,0),0)&gt;0,"",301)),101),IF(C110&gt;='Print Variations'!$F$7,IF(OR('Print Variations'!$D$5="$",'Print Variations'!$D$5=0),"",IF(IFERROR(MATCH(301,C$13:C110,0),0)&gt;0,"",301)),C110+1)))</f>
        <v/>
      </c>
      <c r="D111" s="32" t="str">
        <f>IFERROR(IF(C111="","",IF(C111=301,"Sales Tax",VLOOKUP(C111,IF(C111&lt;=100,'Enter Cabinet Order Here'!$E:$G,'Enter Additional Product Here'!$E:$G),IF(C111&lt;=100,2,3),FALSE))),"")</f>
        <v/>
      </c>
      <c r="E111" s="157" t="str">
        <f>IFERROR(IF(IF(C111=301,"Sales Tax",VLOOKUP(D111,IF(C111&lt;=100,'Print Here'!$W:$X,'Enter Additional Product Here'!$G:$M),IF(C111&lt;=100,2,3),FALSE))=0,"",IF(C111=301,"Sales Tax",VLOOKUP(D111,IF(C111&lt;=100,'Print Here'!$W:$X,'Enter Additional Product Here'!$G:$M),IF(C111&lt;=100,2,3),FALSE))),"")</f>
        <v/>
      </c>
      <c r="F111" s="157"/>
      <c r="G111" s="157"/>
      <c r="H111" s="157"/>
      <c r="I111" s="157"/>
      <c r="J111" s="157"/>
      <c r="K111" s="133" t="str">
        <f>IFERROR(IF(C111="","",IF(C111=301,"1",VLOOKUP(C111,IF(C111&lt;=100,'Enter Cabinet Order Here'!$E:$G,'Enter Additional Product Here'!$E:$G),IF(C111&lt;=100,3,2),FALSE))),"")</f>
        <v/>
      </c>
      <c r="L111" s="134" t="str">
        <f>IFERROR(IF(C111=301,"",VLOOKUP(D111,IF(C111&lt;=100,'Enter Cabinet Order Here'!$X:$Y,'Enter Additional Product Here'!$G:$H),IF(C111&lt;=100,2,2),FALSE)),"")</f>
        <v/>
      </c>
      <c r="M111" s="134" t="str">
        <f>IFERROR(IF(C111="","",IF(C111=301,'Print Variations'!$D$5,VLOOKUP(C111,IF(C111&lt;=100,'Enter Cabinet Order Here'!$E:$K,'Enter Additional Product Here'!$E:$H),IF(C111&lt;=100,7,4),FALSE))),"")</f>
        <v/>
      </c>
      <c r="N111" s="134" t="str">
        <f t="shared" si="4"/>
        <v/>
      </c>
      <c r="O111" s="50" t="str">
        <f>IF(O110&lt;'Print Variations'!$F$5,O110+1,IF(O110='Print Variations'!$F$5,IF('Print Variations'!$F$7=0,IF('Print Variations'!$D$5="$","",IF(IFERROR(MATCH(301,O$13:O110,0),0)&gt;0,"",301)),101),IF(O110&gt;='Print Variations'!$F$7,IF(OR('Print Variations'!$D$5="$",'Print Variations'!$D$5=0),"",IF(IFERROR(MATCH(301,O$13:O110,0),0)&gt;0,"",301)),O110+1)))</f>
        <v/>
      </c>
      <c r="P111" s="32" t="str">
        <f>IFERROR(IF(O111="","",IF(O111=301,"Sales Tax",VLOOKUP(O111,IF(O111&lt;=100,'Enter Cabinet Order Here'!$E:$G,'Enter Additional Product Here'!$E:$G),IF(O111&lt;=100,2,3),FALSE))),"")</f>
        <v/>
      </c>
      <c r="Q111" s="157" t="str">
        <f>IFERROR(IF(IF(O111=301,"Sales Tax",VLOOKUP(P111,IF(O111&lt;=100,'Print Here'!$W:$X,'Enter Additional Product Here'!$G:$M),IF(O111&lt;=100,2,3),FALSE))=0,"",IF(O111=301,"Sales Tax",VLOOKUP(P111,IF(O111&lt;=100,'Print Here'!$W:$X,'Enter Additional Product Here'!$G:$M),IF(O111&lt;=100,2,3),FALSE))),"")</f>
        <v/>
      </c>
      <c r="R111" s="157"/>
      <c r="S111" s="157"/>
      <c r="T111" s="157"/>
      <c r="U111" s="157"/>
      <c r="V111" s="157"/>
      <c r="W111" s="157"/>
      <c r="X111" s="133" t="str">
        <f>IFERROR(IF(O111="","",IF(O111=301,"1",VLOOKUP(O111,IF(O111&lt;=100,'Enter Cabinet Order Here'!$E:$G,'Enter Additional Product Here'!$E:$G),IF(O111&lt;=100,3,2),FALSE))),"")</f>
        <v/>
      </c>
      <c r="Y111" s="134" t="str">
        <f>IFERROR(IF(O111="","",IF(O111=301,'Print Variations'!$D$5,VLOOKUP(O111,IF(O111&lt;=100,'Enter Cabinet Order Here'!$E:$K,'Enter Additional Product Here'!$E:$H),IF(O111&lt;=100,7,4),FALSE))),"")</f>
        <v/>
      </c>
      <c r="Z111" s="134" t="str">
        <f t="shared" si="2"/>
        <v/>
      </c>
      <c r="AD111" s="72" t="s">
        <v>392</v>
      </c>
      <c r="AE111" s="72" t="s">
        <v>3057</v>
      </c>
    </row>
    <row r="112" spans="3:31">
      <c r="C112" s="50" t="str">
        <f>IF(C111&lt;'Print Variations'!$F$5,C111+1,IF(C111='Print Variations'!$F$5,IF('Print Variations'!$F$7=0,IF('Print Variations'!$D$5="$","",IF(IFERROR(MATCH(301,C$13:C111,0),0)&gt;0,"",301)),101),IF(C111&gt;='Print Variations'!$F$7,IF(OR('Print Variations'!$D$5="$",'Print Variations'!$D$5=0),"",IF(IFERROR(MATCH(301,C$13:C111,0),0)&gt;0,"",301)),C111+1)))</f>
        <v/>
      </c>
      <c r="D112" s="32" t="str">
        <f>IFERROR(IF(C112="","",IF(C112=301,"Sales Tax",VLOOKUP(C112,IF(C112&lt;=100,'Enter Cabinet Order Here'!$E:$G,'Enter Additional Product Here'!$E:$G),IF(C112&lt;=100,2,3),FALSE))),"")</f>
        <v/>
      </c>
      <c r="E112" s="157" t="str">
        <f>IFERROR(IF(IF(C112=301,"Sales Tax",VLOOKUP(D112,IF(C112&lt;=100,'Print Here'!$W:$X,'Enter Additional Product Here'!$G:$M),IF(C112&lt;=100,2,3),FALSE))=0,"",IF(C112=301,"Sales Tax",VLOOKUP(D112,IF(C112&lt;=100,'Print Here'!$W:$X,'Enter Additional Product Here'!$G:$M),IF(C112&lt;=100,2,3),FALSE))),"")</f>
        <v/>
      </c>
      <c r="F112" s="157"/>
      <c r="G112" s="157"/>
      <c r="H112" s="157"/>
      <c r="I112" s="157"/>
      <c r="J112" s="157"/>
      <c r="K112" s="133" t="str">
        <f>IFERROR(IF(C112="","",IF(C112=301,"1",VLOOKUP(C112,IF(C112&lt;=100,'Enter Cabinet Order Here'!$E:$G,'Enter Additional Product Here'!$E:$G),IF(C112&lt;=100,3,2),FALSE))),"")</f>
        <v/>
      </c>
      <c r="L112" s="134" t="str">
        <f>IFERROR(IF(C112=301,"",VLOOKUP(D112,IF(C112&lt;=100,'Enter Cabinet Order Here'!$X:$Y,'Enter Additional Product Here'!$G:$H),IF(C112&lt;=100,2,2),FALSE)),"")</f>
        <v/>
      </c>
      <c r="M112" s="134" t="str">
        <f>IFERROR(IF(C112="","",IF(C112=301,'Print Variations'!$D$5,VLOOKUP(C112,IF(C112&lt;=100,'Enter Cabinet Order Here'!$E:$K,'Enter Additional Product Here'!$E:$H),IF(C112&lt;=100,7,4),FALSE))),"")</f>
        <v/>
      </c>
      <c r="N112" s="134" t="str">
        <f t="shared" si="4"/>
        <v/>
      </c>
      <c r="O112" s="50" t="str">
        <f>IF(O111&lt;'Print Variations'!$F$5,O111+1,IF(O111='Print Variations'!$F$5,IF('Print Variations'!$F$7=0,IF('Print Variations'!$D$5="$","",IF(IFERROR(MATCH(301,O$13:O111,0),0)&gt;0,"",301)),101),IF(O111&gt;='Print Variations'!$F$7,IF(OR('Print Variations'!$D$5="$",'Print Variations'!$D$5=0),"",IF(IFERROR(MATCH(301,O$13:O111,0),0)&gt;0,"",301)),O111+1)))</f>
        <v/>
      </c>
      <c r="P112" s="32" t="str">
        <f>IFERROR(IF(O112="","",IF(O112=301,"Sales Tax",VLOOKUP(O112,IF(O112&lt;=100,'Enter Cabinet Order Here'!$E:$G,'Enter Additional Product Here'!$E:$G),IF(O112&lt;=100,2,3),FALSE))),"")</f>
        <v/>
      </c>
      <c r="Q112" s="157" t="str">
        <f>IFERROR(IF(IF(O112=301,"Sales Tax",VLOOKUP(P112,IF(O112&lt;=100,'Print Here'!$W:$X,'Enter Additional Product Here'!$G:$M),IF(O112&lt;=100,2,3),FALSE))=0,"",IF(O112=301,"Sales Tax",VLOOKUP(P112,IF(O112&lt;=100,'Print Here'!$W:$X,'Enter Additional Product Here'!$G:$M),IF(O112&lt;=100,2,3),FALSE))),"")</f>
        <v/>
      </c>
      <c r="R112" s="157"/>
      <c r="S112" s="157"/>
      <c r="T112" s="157"/>
      <c r="U112" s="157"/>
      <c r="V112" s="157"/>
      <c r="W112" s="157"/>
      <c r="X112" s="133" t="str">
        <f>IFERROR(IF(O112="","",IF(O112=301,"1",VLOOKUP(O112,IF(O112&lt;=100,'Enter Cabinet Order Here'!$E:$G,'Enter Additional Product Here'!$E:$G),IF(O112&lt;=100,3,2),FALSE))),"")</f>
        <v/>
      </c>
      <c r="Y112" s="134" t="str">
        <f>IFERROR(IF(O112="","",IF(O112=301,'Print Variations'!$D$5,VLOOKUP(O112,IF(O112&lt;=100,'Enter Cabinet Order Here'!$E:$K,'Enter Additional Product Here'!$E:$H),IF(O112&lt;=100,7,4),FALSE))),"")</f>
        <v/>
      </c>
      <c r="Z112" s="134" t="str">
        <f t="shared" si="2"/>
        <v/>
      </c>
      <c r="AD112" s="72" t="s">
        <v>393</v>
      </c>
      <c r="AE112" s="72" t="s">
        <v>2515</v>
      </c>
    </row>
    <row r="113" spans="3:31">
      <c r="C113" s="50" t="str">
        <f>IF(C112&lt;'Print Variations'!$F$5,C112+1,IF(C112='Print Variations'!$F$5,IF('Print Variations'!$F$7=0,IF('Print Variations'!$D$5="$","",IF(IFERROR(MATCH(301,C$13:C112,0),0)&gt;0,"",301)),101),IF(C112&gt;='Print Variations'!$F$7,IF(OR('Print Variations'!$D$5="$",'Print Variations'!$D$5=0),"",IF(IFERROR(MATCH(301,C$13:C112,0),0)&gt;0,"",301)),C112+1)))</f>
        <v/>
      </c>
      <c r="D113" s="32" t="str">
        <f>IFERROR(IF(C113="","",IF(C113=301,"Sales Tax",VLOOKUP(C113,IF(C113&lt;=100,'Enter Cabinet Order Here'!$E:$G,'Enter Additional Product Here'!$E:$G),IF(C113&lt;=100,2,3),FALSE))),"")</f>
        <v/>
      </c>
      <c r="E113" s="157" t="str">
        <f>IFERROR(IF(IF(C113=301,"Sales Tax",VLOOKUP(D113,IF(C113&lt;=100,'Print Here'!$W:$X,'Enter Additional Product Here'!$G:$M),IF(C113&lt;=100,2,3),FALSE))=0,"",IF(C113=301,"Sales Tax",VLOOKUP(D113,IF(C113&lt;=100,'Print Here'!$W:$X,'Enter Additional Product Here'!$G:$M),IF(C113&lt;=100,2,3),FALSE))),"")</f>
        <v/>
      </c>
      <c r="F113" s="157"/>
      <c r="G113" s="157"/>
      <c r="H113" s="157"/>
      <c r="I113" s="157"/>
      <c r="J113" s="157"/>
      <c r="K113" s="133" t="str">
        <f>IFERROR(IF(C113="","",IF(C113=301,"1",VLOOKUP(C113,IF(C113&lt;=100,'Enter Cabinet Order Here'!$E:$G,'Enter Additional Product Here'!$E:$G),IF(C113&lt;=100,3,2),FALSE))),"")</f>
        <v/>
      </c>
      <c r="L113" s="134" t="str">
        <f>IFERROR(IF(C113=301,"",VLOOKUP(D113,IF(C113&lt;=100,'Enter Cabinet Order Here'!$X:$Y,'Enter Additional Product Here'!$G:$H),IF(C113&lt;=100,2,2),FALSE)),"")</f>
        <v/>
      </c>
      <c r="M113" s="134" t="str">
        <f>IFERROR(IF(C113="","",IF(C113=301,'Print Variations'!$D$5,VLOOKUP(C113,IF(C113&lt;=100,'Enter Cabinet Order Here'!$E:$K,'Enter Additional Product Here'!$E:$H),IF(C113&lt;=100,7,4),FALSE))),"")</f>
        <v/>
      </c>
      <c r="N113" s="134" t="str">
        <f t="shared" ref="N113:N176" si="5">IFERROR(M113*K113,"")</f>
        <v/>
      </c>
      <c r="O113" s="50" t="str">
        <f>IF(O112&lt;'Print Variations'!$F$5,O112+1,IF(O112='Print Variations'!$F$5,IF('Print Variations'!$F$7=0,IF('Print Variations'!$D$5="$","",IF(IFERROR(MATCH(301,O$13:O112,0),0)&gt;0,"",301)),101),IF(O112&gt;='Print Variations'!$F$7,IF(OR('Print Variations'!$D$5="$",'Print Variations'!$D$5=0),"",IF(IFERROR(MATCH(301,O$13:O112,0),0)&gt;0,"",301)),O112+1)))</f>
        <v/>
      </c>
      <c r="P113" s="32" t="str">
        <f>IFERROR(IF(O113="","",IF(O113=301,"Sales Tax",VLOOKUP(O113,IF(O113&lt;=100,'Enter Cabinet Order Here'!$E:$G,'Enter Additional Product Here'!$E:$G),IF(O113&lt;=100,2,3),FALSE))),"")</f>
        <v/>
      </c>
      <c r="Q113" s="157" t="str">
        <f>IFERROR(IF(IF(O113=301,"Sales Tax",VLOOKUP(P113,IF(O113&lt;=100,'Print Here'!$W:$X,'Enter Additional Product Here'!$G:$M),IF(O113&lt;=100,2,3),FALSE))=0,"",IF(O113=301,"Sales Tax",VLOOKUP(P113,IF(O113&lt;=100,'Print Here'!$W:$X,'Enter Additional Product Here'!$G:$M),IF(O113&lt;=100,2,3),FALSE))),"")</f>
        <v/>
      </c>
      <c r="R113" s="157"/>
      <c r="S113" s="157"/>
      <c r="T113" s="157"/>
      <c r="U113" s="157"/>
      <c r="V113" s="157"/>
      <c r="W113" s="157"/>
      <c r="X113" s="133" t="str">
        <f>IFERROR(IF(O113="","",IF(O113=301,"1",VLOOKUP(O113,IF(O113&lt;=100,'Enter Cabinet Order Here'!$E:$G,'Enter Additional Product Here'!$E:$G),IF(O113&lt;=100,3,2),FALSE))),"")</f>
        <v/>
      </c>
      <c r="Y113" s="134" t="str">
        <f>IFERROR(IF(O113="","",IF(O113=301,'Print Variations'!$D$5,VLOOKUP(O113,IF(O113&lt;=100,'Enter Cabinet Order Here'!$E:$K,'Enter Additional Product Here'!$E:$H),IF(O113&lt;=100,7,4),FALSE))),"")</f>
        <v/>
      </c>
      <c r="Z113" s="134" t="str">
        <f t="shared" si="2"/>
        <v/>
      </c>
      <c r="AD113" s="72" t="s">
        <v>394</v>
      </c>
      <c r="AE113" s="72" t="s">
        <v>4000</v>
      </c>
    </row>
    <row r="114" spans="3:31">
      <c r="C114" s="50" t="str">
        <f>IF(C113&lt;'Print Variations'!$F$5,C113+1,IF(C113='Print Variations'!$F$5,IF('Print Variations'!$F$7=0,IF('Print Variations'!$D$5="$","",IF(IFERROR(MATCH(301,C$13:C113,0),0)&gt;0,"",301)),101),IF(C113&gt;='Print Variations'!$F$7,IF(OR('Print Variations'!$D$5="$",'Print Variations'!$D$5=0),"",IF(IFERROR(MATCH(301,C$13:C113,0),0)&gt;0,"",301)),C113+1)))</f>
        <v/>
      </c>
      <c r="D114" s="32" t="str">
        <f>IFERROR(IF(C114="","",IF(C114=301,"Sales Tax",VLOOKUP(C114,IF(C114&lt;=100,'Enter Cabinet Order Here'!$E:$G,'Enter Additional Product Here'!$E:$G),IF(C114&lt;=100,2,3),FALSE))),"")</f>
        <v/>
      </c>
      <c r="E114" s="157" t="str">
        <f>IFERROR(IF(IF(C114=301,"Sales Tax",VLOOKUP(D114,IF(C114&lt;=100,'Print Here'!$W:$X,'Enter Additional Product Here'!$G:$M),IF(C114&lt;=100,2,3),FALSE))=0,"",IF(C114=301,"Sales Tax",VLOOKUP(D114,IF(C114&lt;=100,'Print Here'!$W:$X,'Enter Additional Product Here'!$G:$M),IF(C114&lt;=100,2,3),FALSE))),"")</f>
        <v/>
      </c>
      <c r="F114" s="157"/>
      <c r="G114" s="157"/>
      <c r="H114" s="157"/>
      <c r="I114" s="157"/>
      <c r="J114" s="157"/>
      <c r="K114" s="133" t="str">
        <f>IFERROR(IF(C114="","",IF(C114=301,"1",VLOOKUP(C114,IF(C114&lt;=100,'Enter Cabinet Order Here'!$E:$G,'Enter Additional Product Here'!$E:$G),IF(C114&lt;=100,3,2),FALSE))),"")</f>
        <v/>
      </c>
      <c r="L114" s="134" t="str">
        <f>IFERROR(IF(C114=301,"",VLOOKUP(D114,IF(C114&lt;=100,'Enter Cabinet Order Here'!$X:$Y,'Enter Additional Product Here'!$G:$H),IF(C114&lt;=100,2,2),FALSE)),"")</f>
        <v/>
      </c>
      <c r="M114" s="134" t="str">
        <f>IFERROR(IF(C114="","",IF(C114=301,'Print Variations'!$D$5,VLOOKUP(C114,IF(C114&lt;=100,'Enter Cabinet Order Here'!$E:$K,'Enter Additional Product Here'!$E:$H),IF(C114&lt;=100,7,4),FALSE))),"")</f>
        <v/>
      </c>
      <c r="N114" s="134" t="str">
        <f t="shared" si="5"/>
        <v/>
      </c>
      <c r="O114" s="50" t="str">
        <f>IF(O113&lt;'Print Variations'!$F$5,O113+1,IF(O113='Print Variations'!$F$5,IF('Print Variations'!$F$7=0,IF('Print Variations'!$D$5="$","",IF(IFERROR(MATCH(301,O$13:O113,0),0)&gt;0,"",301)),101),IF(O113&gt;='Print Variations'!$F$7,IF(OR('Print Variations'!$D$5="$",'Print Variations'!$D$5=0),"",IF(IFERROR(MATCH(301,O$13:O113,0),0)&gt;0,"",301)),O113+1)))</f>
        <v/>
      </c>
      <c r="P114" s="32" t="str">
        <f>IFERROR(IF(O114="","",IF(O114=301,"Sales Tax",VLOOKUP(O114,IF(O114&lt;=100,'Enter Cabinet Order Here'!$E:$G,'Enter Additional Product Here'!$E:$G),IF(O114&lt;=100,2,3),FALSE))),"")</f>
        <v/>
      </c>
      <c r="Q114" s="157" t="str">
        <f>IFERROR(IF(IF(O114=301,"Sales Tax",VLOOKUP(P114,IF(O114&lt;=100,'Print Here'!$W:$X,'Enter Additional Product Here'!$G:$M),IF(O114&lt;=100,2,3),FALSE))=0,"",IF(O114=301,"Sales Tax",VLOOKUP(P114,IF(O114&lt;=100,'Print Here'!$W:$X,'Enter Additional Product Here'!$G:$M),IF(O114&lt;=100,2,3),FALSE))),"")</f>
        <v/>
      </c>
      <c r="R114" s="157"/>
      <c r="S114" s="157"/>
      <c r="T114" s="157"/>
      <c r="U114" s="157"/>
      <c r="V114" s="157"/>
      <c r="W114" s="157"/>
      <c r="X114" s="133" t="str">
        <f>IFERROR(IF(O114="","",IF(O114=301,"1",VLOOKUP(O114,IF(O114&lt;=100,'Enter Cabinet Order Here'!$E:$G,'Enter Additional Product Here'!$E:$G),IF(O114&lt;=100,3,2),FALSE))),"")</f>
        <v/>
      </c>
      <c r="Y114" s="134" t="str">
        <f>IFERROR(IF(O114="","",IF(O114=301,'Print Variations'!$D$5,VLOOKUP(O114,IF(O114&lt;=100,'Enter Cabinet Order Here'!$E:$K,'Enter Additional Product Here'!$E:$H),IF(O114&lt;=100,7,4),FALSE))),"")</f>
        <v/>
      </c>
      <c r="Z114" s="134" t="str">
        <f t="shared" si="2"/>
        <v/>
      </c>
      <c r="AD114" s="72" t="s">
        <v>865</v>
      </c>
      <c r="AE114" s="72" t="s">
        <v>3205</v>
      </c>
    </row>
    <row r="115" spans="3:31">
      <c r="C115" s="50" t="str">
        <f>IF(C114&lt;'Print Variations'!$F$5,C114+1,IF(C114='Print Variations'!$F$5,IF('Print Variations'!$F$7=0,IF('Print Variations'!$D$5="$","",IF(IFERROR(MATCH(301,C$13:C114,0),0)&gt;0,"",301)),101),IF(C114&gt;='Print Variations'!$F$7,IF(OR('Print Variations'!$D$5="$",'Print Variations'!$D$5=0),"",IF(IFERROR(MATCH(301,C$13:C114,0),0)&gt;0,"",301)),C114+1)))</f>
        <v/>
      </c>
      <c r="D115" s="32" t="str">
        <f>IFERROR(IF(C115="","",IF(C115=301,"Sales Tax",VLOOKUP(C115,IF(C115&lt;=100,'Enter Cabinet Order Here'!$E:$G,'Enter Additional Product Here'!$E:$G),IF(C115&lt;=100,2,3),FALSE))),"")</f>
        <v/>
      </c>
      <c r="E115" s="157" t="str">
        <f>IFERROR(IF(IF(C115=301,"Sales Tax",VLOOKUP(D115,IF(C115&lt;=100,'Print Here'!$W:$X,'Enter Additional Product Here'!$G:$M),IF(C115&lt;=100,2,3),FALSE))=0,"",IF(C115=301,"Sales Tax",VLOOKUP(D115,IF(C115&lt;=100,'Print Here'!$W:$X,'Enter Additional Product Here'!$G:$M),IF(C115&lt;=100,2,3),FALSE))),"")</f>
        <v/>
      </c>
      <c r="F115" s="157"/>
      <c r="G115" s="157"/>
      <c r="H115" s="157"/>
      <c r="I115" s="157"/>
      <c r="J115" s="157"/>
      <c r="K115" s="133" t="str">
        <f>IFERROR(IF(C115="","",IF(C115=301,"1",VLOOKUP(C115,IF(C115&lt;=100,'Enter Cabinet Order Here'!$E:$G,'Enter Additional Product Here'!$E:$G),IF(C115&lt;=100,3,2),FALSE))),"")</f>
        <v/>
      </c>
      <c r="L115" s="134" t="str">
        <f>IFERROR(IF(C115=301,"",VLOOKUP(D115,IF(C115&lt;=100,'Enter Cabinet Order Here'!$X:$Y,'Enter Additional Product Here'!$G:$H),IF(C115&lt;=100,2,2),FALSE)),"")</f>
        <v/>
      </c>
      <c r="M115" s="134" t="str">
        <f>IFERROR(IF(C115="","",IF(C115=301,'Print Variations'!$D$5,VLOOKUP(C115,IF(C115&lt;=100,'Enter Cabinet Order Here'!$E:$K,'Enter Additional Product Here'!$E:$H),IF(C115&lt;=100,7,4),FALSE))),"")</f>
        <v/>
      </c>
      <c r="N115" s="134" t="str">
        <f t="shared" si="5"/>
        <v/>
      </c>
      <c r="O115" s="50" t="str">
        <f>IF(O114&lt;'Print Variations'!$F$5,O114+1,IF(O114='Print Variations'!$F$5,IF('Print Variations'!$F$7=0,IF('Print Variations'!$D$5="$","",IF(IFERROR(MATCH(301,O$13:O114,0),0)&gt;0,"",301)),101),IF(O114&gt;='Print Variations'!$F$7,IF(OR('Print Variations'!$D$5="$",'Print Variations'!$D$5=0),"",IF(IFERROR(MATCH(301,O$13:O114,0),0)&gt;0,"",301)),O114+1)))</f>
        <v/>
      </c>
      <c r="P115" s="32" t="str">
        <f>IFERROR(IF(O115="","",IF(O115=301,"Sales Tax",VLOOKUP(O115,IF(O115&lt;=100,'Enter Cabinet Order Here'!$E:$G,'Enter Additional Product Here'!$E:$G),IF(O115&lt;=100,2,3),FALSE))),"")</f>
        <v/>
      </c>
      <c r="Q115" s="157" t="str">
        <f>IFERROR(IF(IF(O115=301,"Sales Tax",VLOOKUP(P115,IF(O115&lt;=100,'Print Here'!$W:$X,'Enter Additional Product Here'!$G:$M),IF(O115&lt;=100,2,3),FALSE))=0,"",IF(O115=301,"Sales Tax",VLOOKUP(P115,IF(O115&lt;=100,'Print Here'!$W:$X,'Enter Additional Product Here'!$G:$M),IF(O115&lt;=100,2,3),FALSE))),"")</f>
        <v/>
      </c>
      <c r="R115" s="157"/>
      <c r="S115" s="157"/>
      <c r="T115" s="157"/>
      <c r="U115" s="157"/>
      <c r="V115" s="157"/>
      <c r="W115" s="157"/>
      <c r="X115" s="133" t="str">
        <f>IFERROR(IF(O115="","",IF(O115=301,"1",VLOOKUP(O115,IF(O115&lt;=100,'Enter Cabinet Order Here'!$E:$G,'Enter Additional Product Here'!$E:$G),IF(O115&lt;=100,3,2),FALSE))),"")</f>
        <v/>
      </c>
      <c r="Y115" s="134" t="str">
        <f>IFERROR(IF(O115="","",IF(O115=301,'Print Variations'!$D$5,VLOOKUP(O115,IF(O115&lt;=100,'Enter Cabinet Order Here'!$E:$K,'Enter Additional Product Here'!$E:$H),IF(O115&lt;=100,7,4),FALSE))),"")</f>
        <v/>
      </c>
      <c r="Z115" s="134" t="str">
        <f t="shared" si="2"/>
        <v/>
      </c>
      <c r="AD115" s="72" t="s">
        <v>866</v>
      </c>
      <c r="AE115" s="72" t="s">
        <v>2665</v>
      </c>
    </row>
    <row r="116" spans="3:31">
      <c r="C116" s="50" t="str">
        <f>IF(C115&lt;'Print Variations'!$F$5,C115+1,IF(C115='Print Variations'!$F$5,IF('Print Variations'!$F$7=0,IF('Print Variations'!$D$5="$","",IF(IFERROR(MATCH(301,C$13:C115,0),0)&gt;0,"",301)),101),IF(C115&gt;='Print Variations'!$F$7,IF(OR('Print Variations'!$D$5="$",'Print Variations'!$D$5=0),"",IF(IFERROR(MATCH(301,C$13:C115,0),0)&gt;0,"",301)),C115+1)))</f>
        <v/>
      </c>
      <c r="D116" s="32" t="str">
        <f>IFERROR(IF(C116="","",IF(C116=301,"Sales Tax",VLOOKUP(C116,IF(C116&lt;=100,'Enter Cabinet Order Here'!$E:$G,'Enter Additional Product Here'!$E:$G),IF(C116&lt;=100,2,3),FALSE))),"")</f>
        <v/>
      </c>
      <c r="E116" s="157" t="str">
        <f>IFERROR(IF(IF(C116=301,"Sales Tax",VLOOKUP(D116,IF(C116&lt;=100,'Print Here'!$W:$X,'Enter Additional Product Here'!$G:$M),IF(C116&lt;=100,2,3),FALSE))=0,"",IF(C116=301,"Sales Tax",VLOOKUP(D116,IF(C116&lt;=100,'Print Here'!$W:$X,'Enter Additional Product Here'!$G:$M),IF(C116&lt;=100,2,3),FALSE))),"")</f>
        <v/>
      </c>
      <c r="F116" s="157"/>
      <c r="G116" s="157"/>
      <c r="H116" s="157"/>
      <c r="I116" s="157"/>
      <c r="J116" s="157"/>
      <c r="K116" s="133" t="str">
        <f>IFERROR(IF(C116="","",IF(C116=301,"1",VLOOKUP(C116,IF(C116&lt;=100,'Enter Cabinet Order Here'!$E:$G,'Enter Additional Product Here'!$E:$G),IF(C116&lt;=100,3,2),FALSE))),"")</f>
        <v/>
      </c>
      <c r="L116" s="134" t="str">
        <f>IFERROR(IF(C116=301,"",VLOOKUP(D116,IF(C116&lt;=100,'Enter Cabinet Order Here'!$X:$Y,'Enter Additional Product Here'!$G:$H),IF(C116&lt;=100,2,2),FALSE)),"")</f>
        <v/>
      </c>
      <c r="M116" s="134" t="str">
        <f>IFERROR(IF(C116="","",IF(C116=301,'Print Variations'!$D$5,VLOOKUP(C116,IF(C116&lt;=100,'Enter Cabinet Order Here'!$E:$K,'Enter Additional Product Here'!$E:$H),IF(C116&lt;=100,7,4),FALSE))),"")</f>
        <v/>
      </c>
      <c r="N116" s="134" t="str">
        <f t="shared" si="5"/>
        <v/>
      </c>
      <c r="O116" s="50" t="str">
        <f>IF(O115&lt;'Print Variations'!$F$5,O115+1,IF(O115='Print Variations'!$F$5,IF('Print Variations'!$F$7=0,IF('Print Variations'!$D$5="$","",IF(IFERROR(MATCH(301,O$13:O115,0),0)&gt;0,"",301)),101),IF(O115&gt;='Print Variations'!$F$7,IF(OR('Print Variations'!$D$5="$",'Print Variations'!$D$5=0),"",IF(IFERROR(MATCH(301,O$13:O115,0),0)&gt;0,"",301)),O115+1)))</f>
        <v/>
      </c>
      <c r="P116" s="32" t="str">
        <f>IFERROR(IF(O116="","",IF(O116=301,"Sales Tax",VLOOKUP(O116,IF(O116&lt;=100,'Enter Cabinet Order Here'!$E:$G,'Enter Additional Product Here'!$E:$G),IF(O116&lt;=100,2,3),FALSE))),"")</f>
        <v/>
      </c>
      <c r="Q116" s="157" t="str">
        <f>IFERROR(IF(IF(O116=301,"Sales Tax",VLOOKUP(P116,IF(O116&lt;=100,'Print Here'!$W:$X,'Enter Additional Product Here'!$G:$M),IF(O116&lt;=100,2,3),FALSE))=0,"",IF(O116=301,"Sales Tax",VLOOKUP(P116,IF(O116&lt;=100,'Print Here'!$W:$X,'Enter Additional Product Here'!$G:$M),IF(O116&lt;=100,2,3),FALSE))),"")</f>
        <v/>
      </c>
      <c r="R116" s="157"/>
      <c r="S116" s="157"/>
      <c r="T116" s="157"/>
      <c r="U116" s="157"/>
      <c r="V116" s="157"/>
      <c r="W116" s="157"/>
      <c r="X116" s="133" t="str">
        <f>IFERROR(IF(O116="","",IF(O116=301,"1",VLOOKUP(O116,IF(O116&lt;=100,'Enter Cabinet Order Here'!$E:$G,'Enter Additional Product Here'!$E:$G),IF(O116&lt;=100,3,2),FALSE))),"")</f>
        <v/>
      </c>
      <c r="Y116" s="134" t="str">
        <f>IFERROR(IF(O116="","",IF(O116=301,'Print Variations'!$D$5,VLOOKUP(O116,IF(O116&lt;=100,'Enter Cabinet Order Here'!$E:$K,'Enter Additional Product Here'!$E:$H),IF(O116&lt;=100,7,4),FALSE))),"")</f>
        <v/>
      </c>
      <c r="Z116" s="134" t="str">
        <f t="shared" si="2"/>
        <v/>
      </c>
      <c r="AD116" s="72" t="s">
        <v>867</v>
      </c>
      <c r="AE116" s="72" t="s">
        <v>3601</v>
      </c>
    </row>
    <row r="117" spans="3:31">
      <c r="C117" s="50" t="str">
        <f>IF(C116&lt;'Print Variations'!$F$5,C116+1,IF(C116='Print Variations'!$F$5,IF('Print Variations'!$F$7=0,IF('Print Variations'!$D$5="$","",IF(IFERROR(MATCH(301,C$13:C116,0),0)&gt;0,"",301)),101),IF(C116&gt;='Print Variations'!$F$7,IF(OR('Print Variations'!$D$5="$",'Print Variations'!$D$5=0),"",IF(IFERROR(MATCH(301,C$13:C116,0),0)&gt;0,"",301)),C116+1)))</f>
        <v/>
      </c>
      <c r="D117" s="32" t="str">
        <f>IFERROR(IF(C117="","",IF(C117=301,"Sales Tax",VLOOKUP(C117,IF(C117&lt;=100,'Enter Cabinet Order Here'!$E:$G,'Enter Additional Product Here'!$E:$G),IF(C117&lt;=100,2,3),FALSE))),"")</f>
        <v/>
      </c>
      <c r="E117" s="157" t="str">
        <f>IFERROR(IF(IF(C117=301,"Sales Tax",VLOOKUP(D117,IF(C117&lt;=100,'Print Here'!$W:$X,'Enter Additional Product Here'!$G:$M),IF(C117&lt;=100,2,3),FALSE))=0,"",IF(C117=301,"Sales Tax",VLOOKUP(D117,IF(C117&lt;=100,'Print Here'!$W:$X,'Enter Additional Product Here'!$G:$M),IF(C117&lt;=100,2,3),FALSE))),"")</f>
        <v/>
      </c>
      <c r="F117" s="157"/>
      <c r="G117" s="157"/>
      <c r="H117" s="157"/>
      <c r="I117" s="157"/>
      <c r="J117" s="157"/>
      <c r="K117" s="133" t="str">
        <f>IFERROR(IF(C117="","",IF(C117=301,"1",VLOOKUP(C117,IF(C117&lt;=100,'Enter Cabinet Order Here'!$E:$G,'Enter Additional Product Here'!$E:$G),IF(C117&lt;=100,3,2),FALSE))),"")</f>
        <v/>
      </c>
      <c r="L117" s="134" t="str">
        <f>IFERROR(IF(C117=301,"",VLOOKUP(D117,IF(C117&lt;=100,'Enter Cabinet Order Here'!$X:$Y,'Enter Additional Product Here'!$G:$H),IF(C117&lt;=100,2,2),FALSE)),"")</f>
        <v/>
      </c>
      <c r="M117" s="134" t="str">
        <f>IFERROR(IF(C117="","",IF(C117=301,'Print Variations'!$D$5,VLOOKUP(C117,IF(C117&lt;=100,'Enter Cabinet Order Here'!$E:$K,'Enter Additional Product Here'!$E:$H),IF(C117&lt;=100,7,4),FALSE))),"")</f>
        <v/>
      </c>
      <c r="N117" s="134" t="str">
        <f t="shared" si="5"/>
        <v/>
      </c>
      <c r="O117" s="50" t="str">
        <f>IF(O116&lt;'Print Variations'!$F$5,O116+1,IF(O116='Print Variations'!$F$5,IF('Print Variations'!$F$7=0,IF('Print Variations'!$D$5="$","",IF(IFERROR(MATCH(301,O$13:O116,0),0)&gt;0,"",301)),101),IF(O116&gt;='Print Variations'!$F$7,IF(OR('Print Variations'!$D$5="$",'Print Variations'!$D$5=0),"",IF(IFERROR(MATCH(301,O$13:O116,0),0)&gt;0,"",301)),O116+1)))</f>
        <v/>
      </c>
      <c r="P117" s="32" t="str">
        <f>IFERROR(IF(O117="","",IF(O117=301,"Sales Tax",VLOOKUP(O117,IF(O117&lt;=100,'Enter Cabinet Order Here'!$E:$G,'Enter Additional Product Here'!$E:$G),IF(O117&lt;=100,2,3),FALSE))),"")</f>
        <v/>
      </c>
      <c r="Q117" s="157" t="str">
        <f>IFERROR(IF(IF(O117=301,"Sales Tax",VLOOKUP(P117,IF(O117&lt;=100,'Print Here'!$W:$X,'Enter Additional Product Here'!$G:$M),IF(O117&lt;=100,2,3),FALSE))=0,"",IF(O117=301,"Sales Tax",VLOOKUP(P117,IF(O117&lt;=100,'Print Here'!$W:$X,'Enter Additional Product Here'!$G:$M),IF(O117&lt;=100,2,3),FALSE))),"")</f>
        <v/>
      </c>
      <c r="R117" s="157"/>
      <c r="S117" s="157"/>
      <c r="T117" s="157"/>
      <c r="U117" s="157"/>
      <c r="V117" s="157"/>
      <c r="W117" s="157"/>
      <c r="X117" s="133" t="str">
        <f>IFERROR(IF(O117="","",IF(O117=301,"1",VLOOKUP(O117,IF(O117&lt;=100,'Enter Cabinet Order Here'!$E:$G,'Enter Additional Product Here'!$E:$G),IF(O117&lt;=100,3,2),FALSE))),"")</f>
        <v/>
      </c>
      <c r="Y117" s="134" t="str">
        <f>IFERROR(IF(O117="","",IF(O117=301,'Print Variations'!$D$5,VLOOKUP(O117,IF(O117&lt;=100,'Enter Cabinet Order Here'!$E:$K,'Enter Additional Product Here'!$E:$H),IF(O117&lt;=100,7,4),FALSE))),"")</f>
        <v/>
      </c>
      <c r="Z117" s="134" t="str">
        <f t="shared" si="2"/>
        <v/>
      </c>
      <c r="AD117" s="72" t="s">
        <v>4618</v>
      </c>
      <c r="AE117" s="72" t="s">
        <v>4955</v>
      </c>
    </row>
    <row r="118" spans="3:31">
      <c r="C118" s="50" t="str">
        <f>IF(C117&lt;'Print Variations'!$F$5,C117+1,IF(C117='Print Variations'!$F$5,IF('Print Variations'!$F$7=0,IF('Print Variations'!$D$5="$","",IF(IFERROR(MATCH(301,C$13:C117,0),0)&gt;0,"",301)),101),IF(C117&gt;='Print Variations'!$F$7,IF(OR('Print Variations'!$D$5="$",'Print Variations'!$D$5=0),"",IF(IFERROR(MATCH(301,C$13:C117,0),0)&gt;0,"",301)),C117+1)))</f>
        <v/>
      </c>
      <c r="D118" s="32" t="str">
        <f>IFERROR(IF(C118="","",IF(C118=301,"Sales Tax",VLOOKUP(C118,IF(C118&lt;=100,'Enter Cabinet Order Here'!$E:$G,'Enter Additional Product Here'!$E:$G),IF(C118&lt;=100,2,3),FALSE))),"")</f>
        <v/>
      </c>
      <c r="E118" s="157" t="str">
        <f>IFERROR(IF(IF(C118=301,"Sales Tax",VLOOKUP(D118,IF(C118&lt;=100,'Print Here'!$W:$X,'Enter Additional Product Here'!$G:$M),IF(C118&lt;=100,2,3),FALSE))=0,"",IF(C118=301,"Sales Tax",VLOOKUP(D118,IF(C118&lt;=100,'Print Here'!$W:$X,'Enter Additional Product Here'!$G:$M),IF(C118&lt;=100,2,3),FALSE))),"")</f>
        <v/>
      </c>
      <c r="F118" s="157"/>
      <c r="G118" s="157"/>
      <c r="H118" s="157"/>
      <c r="I118" s="157"/>
      <c r="J118" s="157"/>
      <c r="K118" s="133" t="str">
        <f>IFERROR(IF(C118="","",IF(C118=301,"1",VLOOKUP(C118,IF(C118&lt;=100,'Enter Cabinet Order Here'!$E:$G,'Enter Additional Product Here'!$E:$G),IF(C118&lt;=100,3,2),FALSE))),"")</f>
        <v/>
      </c>
      <c r="L118" s="134" t="str">
        <f>IFERROR(IF(C118=301,"",VLOOKUP(D118,IF(C118&lt;=100,'Enter Cabinet Order Here'!$X:$Y,'Enter Additional Product Here'!$G:$H),IF(C118&lt;=100,2,2),FALSE)),"")</f>
        <v/>
      </c>
      <c r="M118" s="134" t="str">
        <f>IFERROR(IF(C118="","",IF(C118=301,'Print Variations'!$D$5,VLOOKUP(C118,IF(C118&lt;=100,'Enter Cabinet Order Here'!$E:$K,'Enter Additional Product Here'!$E:$H),IF(C118&lt;=100,7,4),FALSE))),"")</f>
        <v/>
      </c>
      <c r="N118" s="134" t="str">
        <f t="shared" si="5"/>
        <v/>
      </c>
      <c r="O118" s="50" t="str">
        <f>IF(O117&lt;'Print Variations'!$F$5,O117+1,IF(O117='Print Variations'!$F$5,IF('Print Variations'!$F$7=0,IF('Print Variations'!$D$5="$","",IF(IFERROR(MATCH(301,O$13:O117,0),0)&gt;0,"",301)),101),IF(O117&gt;='Print Variations'!$F$7,IF(OR('Print Variations'!$D$5="$",'Print Variations'!$D$5=0),"",IF(IFERROR(MATCH(301,O$13:O117,0),0)&gt;0,"",301)),O117+1)))</f>
        <v/>
      </c>
      <c r="P118" s="32" t="str">
        <f>IFERROR(IF(O118="","",IF(O118=301,"Sales Tax",VLOOKUP(O118,IF(O118&lt;=100,'Enter Cabinet Order Here'!$E:$G,'Enter Additional Product Here'!$E:$G),IF(O118&lt;=100,2,3),FALSE))),"")</f>
        <v/>
      </c>
      <c r="Q118" s="157" t="str">
        <f>IFERROR(IF(IF(O118=301,"Sales Tax",VLOOKUP(P118,IF(O118&lt;=100,'Print Here'!$W:$X,'Enter Additional Product Here'!$G:$M),IF(O118&lt;=100,2,3),FALSE))=0,"",IF(O118=301,"Sales Tax",VLOOKUP(P118,IF(O118&lt;=100,'Print Here'!$W:$X,'Enter Additional Product Here'!$G:$M),IF(O118&lt;=100,2,3),FALSE))),"")</f>
        <v/>
      </c>
      <c r="R118" s="157"/>
      <c r="S118" s="157"/>
      <c r="T118" s="157"/>
      <c r="U118" s="157"/>
      <c r="V118" s="157"/>
      <c r="W118" s="157"/>
      <c r="X118" s="133" t="str">
        <f>IFERROR(IF(O118="","",IF(O118=301,"1",VLOOKUP(O118,IF(O118&lt;=100,'Enter Cabinet Order Here'!$E:$G,'Enter Additional Product Here'!$E:$G),IF(O118&lt;=100,3,2),FALSE))),"")</f>
        <v/>
      </c>
      <c r="Y118" s="134" t="str">
        <f>IFERROR(IF(O118="","",IF(O118=301,'Print Variations'!$D$5,VLOOKUP(O118,IF(O118&lt;=100,'Enter Cabinet Order Here'!$E:$K,'Enter Additional Product Here'!$E:$H),IF(O118&lt;=100,7,4),FALSE))),"")</f>
        <v/>
      </c>
      <c r="Z118" s="134" t="str">
        <f t="shared" si="2"/>
        <v/>
      </c>
      <c r="AD118" s="72" t="s">
        <v>868</v>
      </c>
      <c r="AE118" s="72" t="s">
        <v>4150</v>
      </c>
    </row>
    <row r="119" spans="3:31">
      <c r="C119" s="50" t="str">
        <f>IF(C118&lt;'Print Variations'!$F$5,C118+1,IF(C118='Print Variations'!$F$5,IF('Print Variations'!$F$7=0,IF('Print Variations'!$D$5="$","",IF(IFERROR(MATCH(301,C$13:C118,0),0)&gt;0,"",301)),101),IF(C118&gt;='Print Variations'!$F$7,IF(OR('Print Variations'!$D$5="$",'Print Variations'!$D$5=0),"",IF(IFERROR(MATCH(301,C$13:C118,0),0)&gt;0,"",301)),C118+1)))</f>
        <v/>
      </c>
      <c r="D119" s="32" t="str">
        <f>IFERROR(IF(C119="","",IF(C119=301,"Sales Tax",VLOOKUP(C119,IF(C119&lt;=100,'Enter Cabinet Order Here'!$E:$G,'Enter Additional Product Here'!$E:$G),IF(C119&lt;=100,2,3),FALSE))),"")</f>
        <v/>
      </c>
      <c r="E119" s="157" t="str">
        <f>IFERROR(IF(IF(C119=301,"Sales Tax",VLOOKUP(D119,IF(C119&lt;=100,'Print Here'!$W:$X,'Enter Additional Product Here'!$G:$M),IF(C119&lt;=100,2,3),FALSE))=0,"",IF(C119=301,"Sales Tax",VLOOKUP(D119,IF(C119&lt;=100,'Print Here'!$W:$X,'Enter Additional Product Here'!$G:$M),IF(C119&lt;=100,2,3),FALSE))),"")</f>
        <v/>
      </c>
      <c r="F119" s="157"/>
      <c r="G119" s="157"/>
      <c r="H119" s="157"/>
      <c r="I119" s="157"/>
      <c r="J119" s="157"/>
      <c r="K119" s="133" t="str">
        <f>IFERROR(IF(C119="","",IF(C119=301,"1",VLOOKUP(C119,IF(C119&lt;=100,'Enter Cabinet Order Here'!$E:$G,'Enter Additional Product Here'!$E:$G),IF(C119&lt;=100,3,2),FALSE))),"")</f>
        <v/>
      </c>
      <c r="L119" s="134" t="str">
        <f>IFERROR(IF(C119=301,"",VLOOKUP(D119,IF(C119&lt;=100,'Enter Cabinet Order Here'!$X:$Y,'Enter Additional Product Here'!$G:$H),IF(C119&lt;=100,2,2),FALSE)),"")</f>
        <v/>
      </c>
      <c r="M119" s="134" t="str">
        <f>IFERROR(IF(C119="","",IF(C119=301,'Print Variations'!$D$5,VLOOKUP(C119,IF(C119&lt;=100,'Enter Cabinet Order Here'!$E:$K,'Enter Additional Product Here'!$E:$H),IF(C119&lt;=100,7,4),FALSE))),"")</f>
        <v/>
      </c>
      <c r="N119" s="134" t="str">
        <f t="shared" si="5"/>
        <v/>
      </c>
      <c r="O119" s="50" t="str">
        <f>IF(O118&lt;'Print Variations'!$F$5,O118+1,IF(O118='Print Variations'!$F$5,IF('Print Variations'!$F$7=0,IF('Print Variations'!$D$5="$","",IF(IFERROR(MATCH(301,O$13:O118,0),0)&gt;0,"",301)),101),IF(O118&gt;='Print Variations'!$F$7,IF(OR('Print Variations'!$D$5="$",'Print Variations'!$D$5=0),"",IF(IFERROR(MATCH(301,O$13:O118,0),0)&gt;0,"",301)),O118+1)))</f>
        <v/>
      </c>
      <c r="P119" s="32" t="str">
        <f>IFERROR(IF(O119="","",IF(O119=301,"Sales Tax",VLOOKUP(O119,IF(O119&lt;=100,'Enter Cabinet Order Here'!$E:$G,'Enter Additional Product Here'!$E:$G),IF(O119&lt;=100,2,3),FALSE))),"")</f>
        <v/>
      </c>
      <c r="Q119" s="157" t="str">
        <f>IFERROR(IF(IF(O119=301,"Sales Tax",VLOOKUP(P119,IF(O119&lt;=100,'Print Here'!$W:$X,'Enter Additional Product Here'!$G:$M),IF(O119&lt;=100,2,3),FALSE))=0,"",IF(O119=301,"Sales Tax",VLOOKUP(P119,IF(O119&lt;=100,'Print Here'!$W:$X,'Enter Additional Product Here'!$G:$M),IF(O119&lt;=100,2,3),FALSE))),"")</f>
        <v/>
      </c>
      <c r="R119" s="157"/>
      <c r="S119" s="157"/>
      <c r="T119" s="157"/>
      <c r="U119" s="157"/>
      <c r="V119" s="157"/>
      <c r="W119" s="157"/>
      <c r="X119" s="133" t="str">
        <f>IFERROR(IF(O119="","",IF(O119=301,"1",VLOOKUP(O119,IF(O119&lt;=100,'Enter Cabinet Order Here'!$E:$G,'Enter Additional Product Here'!$E:$G),IF(O119&lt;=100,3,2),FALSE))),"")</f>
        <v/>
      </c>
      <c r="Y119" s="134" t="str">
        <f>IFERROR(IF(O119="","",IF(O119=301,'Print Variations'!$D$5,VLOOKUP(O119,IF(O119&lt;=100,'Enter Cabinet Order Here'!$E:$K,'Enter Additional Product Here'!$E:$H),IF(O119&lt;=100,7,4),FALSE))),"")</f>
        <v/>
      </c>
      <c r="Z119" s="134" t="str">
        <f t="shared" si="2"/>
        <v/>
      </c>
      <c r="AD119" s="72" t="s">
        <v>869</v>
      </c>
      <c r="AE119" s="72" t="s">
        <v>3206</v>
      </c>
    </row>
    <row r="120" spans="3:31">
      <c r="C120" s="50" t="str">
        <f>IF(C119&lt;'Print Variations'!$F$5,C119+1,IF(C119='Print Variations'!$F$5,IF('Print Variations'!$F$7=0,IF('Print Variations'!$D$5="$","",IF(IFERROR(MATCH(301,C$13:C119,0),0)&gt;0,"",301)),101),IF(C119&gt;='Print Variations'!$F$7,IF(OR('Print Variations'!$D$5="$",'Print Variations'!$D$5=0),"",IF(IFERROR(MATCH(301,C$13:C119,0),0)&gt;0,"",301)),C119+1)))</f>
        <v/>
      </c>
      <c r="D120" s="32" t="str">
        <f>IFERROR(IF(C120="","",IF(C120=301,"Sales Tax",VLOOKUP(C120,IF(C120&lt;=100,'Enter Cabinet Order Here'!$E:$G,'Enter Additional Product Here'!$E:$G),IF(C120&lt;=100,2,3),FALSE))),"")</f>
        <v/>
      </c>
      <c r="E120" s="157" t="str">
        <f>IFERROR(IF(IF(C120=301,"Sales Tax",VLOOKUP(D120,IF(C120&lt;=100,'Print Here'!$W:$X,'Enter Additional Product Here'!$G:$M),IF(C120&lt;=100,2,3),FALSE))=0,"",IF(C120=301,"Sales Tax",VLOOKUP(D120,IF(C120&lt;=100,'Print Here'!$W:$X,'Enter Additional Product Here'!$G:$M),IF(C120&lt;=100,2,3),FALSE))),"")</f>
        <v/>
      </c>
      <c r="F120" s="157"/>
      <c r="G120" s="157"/>
      <c r="H120" s="157"/>
      <c r="I120" s="157"/>
      <c r="J120" s="157"/>
      <c r="K120" s="133" t="str">
        <f>IFERROR(IF(C120="","",IF(C120=301,"1",VLOOKUP(C120,IF(C120&lt;=100,'Enter Cabinet Order Here'!$E:$G,'Enter Additional Product Here'!$E:$G),IF(C120&lt;=100,3,2),FALSE))),"")</f>
        <v/>
      </c>
      <c r="L120" s="134" t="str">
        <f>IFERROR(IF(C120=301,"",VLOOKUP(D120,IF(C120&lt;=100,'Enter Cabinet Order Here'!$X:$Y,'Enter Additional Product Here'!$G:$H),IF(C120&lt;=100,2,2),FALSE)),"")</f>
        <v/>
      </c>
      <c r="M120" s="134" t="str">
        <f>IFERROR(IF(C120="","",IF(C120=301,'Print Variations'!$D$5,VLOOKUP(C120,IF(C120&lt;=100,'Enter Cabinet Order Here'!$E:$K,'Enter Additional Product Here'!$E:$H),IF(C120&lt;=100,7,4),FALSE))),"")</f>
        <v/>
      </c>
      <c r="N120" s="134" t="str">
        <f t="shared" si="5"/>
        <v/>
      </c>
      <c r="O120" s="50" t="str">
        <f>IF(O119&lt;'Print Variations'!$F$5,O119+1,IF(O119='Print Variations'!$F$5,IF('Print Variations'!$F$7=0,IF('Print Variations'!$D$5="$","",IF(IFERROR(MATCH(301,O$13:O119,0),0)&gt;0,"",301)),101),IF(O119&gt;='Print Variations'!$F$7,IF(OR('Print Variations'!$D$5="$",'Print Variations'!$D$5=0),"",IF(IFERROR(MATCH(301,O$13:O119,0),0)&gt;0,"",301)),O119+1)))</f>
        <v/>
      </c>
      <c r="P120" s="32" t="str">
        <f>IFERROR(IF(O120="","",IF(O120=301,"Sales Tax",VLOOKUP(O120,IF(O120&lt;=100,'Enter Cabinet Order Here'!$E:$G,'Enter Additional Product Here'!$E:$G),IF(O120&lt;=100,2,3),FALSE))),"")</f>
        <v/>
      </c>
      <c r="Q120" s="157" t="str">
        <f>IFERROR(IF(IF(O120=301,"Sales Tax",VLOOKUP(P120,IF(O120&lt;=100,'Print Here'!$W:$X,'Enter Additional Product Here'!$G:$M),IF(O120&lt;=100,2,3),FALSE))=0,"",IF(O120=301,"Sales Tax",VLOOKUP(P120,IF(O120&lt;=100,'Print Here'!$W:$X,'Enter Additional Product Here'!$G:$M),IF(O120&lt;=100,2,3),FALSE))),"")</f>
        <v/>
      </c>
      <c r="R120" s="157"/>
      <c r="S120" s="157"/>
      <c r="T120" s="157"/>
      <c r="U120" s="157"/>
      <c r="V120" s="157"/>
      <c r="W120" s="157"/>
      <c r="X120" s="133" t="str">
        <f>IFERROR(IF(O120="","",IF(O120=301,"1",VLOOKUP(O120,IF(O120&lt;=100,'Enter Cabinet Order Here'!$E:$G,'Enter Additional Product Here'!$E:$G),IF(O120&lt;=100,3,2),FALSE))),"")</f>
        <v/>
      </c>
      <c r="Y120" s="134" t="str">
        <f>IFERROR(IF(O120="","",IF(O120=301,'Print Variations'!$D$5,VLOOKUP(O120,IF(O120&lt;=100,'Enter Cabinet Order Here'!$E:$K,'Enter Additional Product Here'!$E:$H),IF(O120&lt;=100,7,4),FALSE))),"")</f>
        <v/>
      </c>
      <c r="Z120" s="134" t="str">
        <f t="shared" si="2"/>
        <v/>
      </c>
      <c r="AD120" s="72" t="s">
        <v>870</v>
      </c>
      <c r="AE120" s="72" t="s">
        <v>2666</v>
      </c>
    </row>
    <row r="121" spans="3:31">
      <c r="C121" s="50" t="str">
        <f>IF(C120&lt;'Print Variations'!$F$5,C120+1,IF(C120='Print Variations'!$F$5,IF('Print Variations'!$F$7=0,IF('Print Variations'!$D$5="$","",IF(IFERROR(MATCH(301,C$13:C120,0),0)&gt;0,"",301)),101),IF(C120&gt;='Print Variations'!$F$7,IF(OR('Print Variations'!$D$5="$",'Print Variations'!$D$5=0),"",IF(IFERROR(MATCH(301,C$13:C120,0),0)&gt;0,"",301)),C120+1)))</f>
        <v/>
      </c>
      <c r="D121" s="32" t="str">
        <f>IFERROR(IF(C121="","",IF(C121=301,"Sales Tax",VLOOKUP(C121,IF(C121&lt;=100,'Enter Cabinet Order Here'!$E:$G,'Enter Additional Product Here'!$E:$G),IF(C121&lt;=100,2,3),FALSE))),"")</f>
        <v/>
      </c>
      <c r="E121" s="157" t="str">
        <f>IFERROR(IF(IF(C121=301,"Sales Tax",VLOOKUP(D121,IF(C121&lt;=100,'Print Here'!$W:$X,'Enter Additional Product Here'!$G:$M),IF(C121&lt;=100,2,3),FALSE))=0,"",IF(C121=301,"Sales Tax",VLOOKUP(D121,IF(C121&lt;=100,'Print Here'!$W:$X,'Enter Additional Product Here'!$G:$M),IF(C121&lt;=100,2,3),FALSE))),"")</f>
        <v/>
      </c>
      <c r="F121" s="157"/>
      <c r="G121" s="157"/>
      <c r="H121" s="157"/>
      <c r="I121" s="157"/>
      <c r="J121" s="157"/>
      <c r="K121" s="133" t="str">
        <f>IFERROR(IF(C121="","",IF(C121=301,"1",VLOOKUP(C121,IF(C121&lt;=100,'Enter Cabinet Order Here'!$E:$G,'Enter Additional Product Here'!$E:$G),IF(C121&lt;=100,3,2),FALSE))),"")</f>
        <v/>
      </c>
      <c r="L121" s="134" t="str">
        <f>IFERROR(IF(C121=301,"",VLOOKUP(D121,IF(C121&lt;=100,'Enter Cabinet Order Here'!$X:$Y,'Enter Additional Product Here'!$G:$H),IF(C121&lt;=100,2,2),FALSE)),"")</f>
        <v/>
      </c>
      <c r="M121" s="134" t="str">
        <f>IFERROR(IF(C121="","",IF(C121=301,'Print Variations'!$D$5,VLOOKUP(C121,IF(C121&lt;=100,'Enter Cabinet Order Here'!$E:$K,'Enter Additional Product Here'!$E:$H),IF(C121&lt;=100,7,4),FALSE))),"")</f>
        <v/>
      </c>
      <c r="N121" s="134" t="str">
        <f t="shared" si="5"/>
        <v/>
      </c>
      <c r="O121" s="50" t="str">
        <f>IF(O120&lt;'Print Variations'!$F$5,O120+1,IF(O120='Print Variations'!$F$5,IF('Print Variations'!$F$7=0,IF('Print Variations'!$D$5="$","",IF(IFERROR(MATCH(301,O$13:O120,0),0)&gt;0,"",301)),101),IF(O120&gt;='Print Variations'!$F$7,IF(OR('Print Variations'!$D$5="$",'Print Variations'!$D$5=0),"",IF(IFERROR(MATCH(301,O$13:O120,0),0)&gt;0,"",301)),O120+1)))</f>
        <v/>
      </c>
      <c r="P121" s="32" t="str">
        <f>IFERROR(IF(O121="","",IF(O121=301,"Sales Tax",VLOOKUP(O121,IF(O121&lt;=100,'Enter Cabinet Order Here'!$E:$G,'Enter Additional Product Here'!$E:$G),IF(O121&lt;=100,2,3),FALSE))),"")</f>
        <v/>
      </c>
      <c r="Q121" s="157" t="str">
        <f>IFERROR(IF(IF(O121=301,"Sales Tax",VLOOKUP(P121,IF(O121&lt;=100,'Print Here'!$W:$X,'Enter Additional Product Here'!$G:$M),IF(O121&lt;=100,2,3),FALSE))=0,"",IF(O121=301,"Sales Tax",VLOOKUP(P121,IF(O121&lt;=100,'Print Here'!$W:$X,'Enter Additional Product Here'!$G:$M),IF(O121&lt;=100,2,3),FALSE))),"")</f>
        <v/>
      </c>
      <c r="R121" s="157"/>
      <c r="S121" s="157"/>
      <c r="T121" s="157"/>
      <c r="U121" s="157"/>
      <c r="V121" s="157"/>
      <c r="W121" s="157"/>
      <c r="X121" s="133" t="str">
        <f>IFERROR(IF(O121="","",IF(O121=301,"1",VLOOKUP(O121,IF(O121&lt;=100,'Enter Cabinet Order Here'!$E:$G,'Enter Additional Product Here'!$E:$G),IF(O121&lt;=100,3,2),FALSE))),"")</f>
        <v/>
      </c>
      <c r="Y121" s="134" t="str">
        <f>IFERROR(IF(O121="","",IF(O121=301,'Print Variations'!$D$5,VLOOKUP(O121,IF(O121&lt;=100,'Enter Cabinet Order Here'!$E:$K,'Enter Additional Product Here'!$E:$H),IF(O121&lt;=100,7,4),FALSE))),"")</f>
        <v/>
      </c>
      <c r="Z121" s="134" t="str">
        <f t="shared" si="2"/>
        <v/>
      </c>
      <c r="AD121" s="72" t="s">
        <v>871</v>
      </c>
      <c r="AE121" s="72" t="s">
        <v>3602</v>
      </c>
    </row>
    <row r="122" spans="3:31">
      <c r="C122" s="50" t="str">
        <f>IF(C121&lt;'Print Variations'!$F$5,C121+1,IF(C121='Print Variations'!$F$5,IF('Print Variations'!$F$7=0,IF('Print Variations'!$D$5="$","",IF(IFERROR(MATCH(301,C$13:C121,0),0)&gt;0,"",301)),101),IF(C121&gt;='Print Variations'!$F$7,IF(OR('Print Variations'!$D$5="$",'Print Variations'!$D$5=0),"",IF(IFERROR(MATCH(301,C$13:C121,0),0)&gt;0,"",301)),C121+1)))</f>
        <v/>
      </c>
      <c r="D122" s="32" t="str">
        <f>IFERROR(IF(C122="","",IF(C122=301,"Sales Tax",VLOOKUP(C122,IF(C122&lt;=100,'Enter Cabinet Order Here'!$E:$G,'Enter Additional Product Here'!$E:$G),IF(C122&lt;=100,2,3),FALSE))),"")</f>
        <v/>
      </c>
      <c r="E122" s="157" t="str">
        <f>IFERROR(IF(IF(C122=301,"Sales Tax",VLOOKUP(D122,IF(C122&lt;=100,'Print Here'!$W:$X,'Enter Additional Product Here'!$G:$M),IF(C122&lt;=100,2,3),FALSE))=0,"",IF(C122=301,"Sales Tax",VLOOKUP(D122,IF(C122&lt;=100,'Print Here'!$W:$X,'Enter Additional Product Here'!$G:$M),IF(C122&lt;=100,2,3),FALSE))),"")</f>
        <v/>
      </c>
      <c r="F122" s="157"/>
      <c r="G122" s="157"/>
      <c r="H122" s="157"/>
      <c r="I122" s="157"/>
      <c r="J122" s="157"/>
      <c r="K122" s="133" t="str">
        <f>IFERROR(IF(C122="","",IF(C122=301,"1",VLOOKUP(C122,IF(C122&lt;=100,'Enter Cabinet Order Here'!$E:$G,'Enter Additional Product Here'!$E:$G),IF(C122&lt;=100,3,2),FALSE))),"")</f>
        <v/>
      </c>
      <c r="L122" s="134" t="str">
        <f>IFERROR(IF(C122=301,"",VLOOKUP(D122,IF(C122&lt;=100,'Enter Cabinet Order Here'!$X:$Y,'Enter Additional Product Here'!$G:$H),IF(C122&lt;=100,2,2),FALSE)),"")</f>
        <v/>
      </c>
      <c r="M122" s="134" t="str">
        <f>IFERROR(IF(C122="","",IF(C122=301,'Print Variations'!$D$5,VLOOKUP(C122,IF(C122&lt;=100,'Enter Cabinet Order Here'!$E:$K,'Enter Additional Product Here'!$E:$H),IF(C122&lt;=100,7,4),FALSE))),"")</f>
        <v/>
      </c>
      <c r="N122" s="134" t="str">
        <f t="shared" si="5"/>
        <v/>
      </c>
      <c r="O122" s="50" t="str">
        <f>IF(O121&lt;'Print Variations'!$F$5,O121+1,IF(O121='Print Variations'!$F$5,IF('Print Variations'!$F$7=0,IF('Print Variations'!$D$5="$","",IF(IFERROR(MATCH(301,O$13:O121,0),0)&gt;0,"",301)),101),IF(O121&gt;='Print Variations'!$F$7,IF(OR('Print Variations'!$D$5="$",'Print Variations'!$D$5=0),"",IF(IFERROR(MATCH(301,O$13:O121,0),0)&gt;0,"",301)),O121+1)))</f>
        <v/>
      </c>
      <c r="P122" s="32" t="str">
        <f>IFERROR(IF(O122="","",IF(O122=301,"Sales Tax",VLOOKUP(O122,IF(O122&lt;=100,'Enter Cabinet Order Here'!$E:$G,'Enter Additional Product Here'!$E:$G),IF(O122&lt;=100,2,3),FALSE))),"")</f>
        <v/>
      </c>
      <c r="Q122" s="157" t="str">
        <f>IFERROR(IF(IF(O122=301,"Sales Tax",VLOOKUP(P122,IF(O122&lt;=100,'Print Here'!$W:$X,'Enter Additional Product Here'!$G:$M),IF(O122&lt;=100,2,3),FALSE))=0,"",IF(O122=301,"Sales Tax",VLOOKUP(P122,IF(O122&lt;=100,'Print Here'!$W:$X,'Enter Additional Product Here'!$G:$M),IF(O122&lt;=100,2,3),FALSE))),"")</f>
        <v/>
      </c>
      <c r="R122" s="157"/>
      <c r="S122" s="157"/>
      <c r="T122" s="157"/>
      <c r="U122" s="157"/>
      <c r="V122" s="157"/>
      <c r="W122" s="157"/>
      <c r="X122" s="133" t="str">
        <f>IFERROR(IF(O122="","",IF(O122=301,"1",VLOOKUP(O122,IF(O122&lt;=100,'Enter Cabinet Order Here'!$E:$G,'Enter Additional Product Here'!$E:$G),IF(O122&lt;=100,3,2),FALSE))),"")</f>
        <v/>
      </c>
      <c r="Y122" s="134" t="str">
        <f>IFERROR(IF(O122="","",IF(O122=301,'Print Variations'!$D$5,VLOOKUP(O122,IF(O122&lt;=100,'Enter Cabinet Order Here'!$E:$K,'Enter Additional Product Here'!$E:$H),IF(O122&lt;=100,7,4),FALSE))),"")</f>
        <v/>
      </c>
      <c r="Z122" s="134" t="str">
        <f t="shared" si="2"/>
        <v/>
      </c>
      <c r="AD122" s="72" t="s">
        <v>4619</v>
      </c>
      <c r="AE122" s="72" t="s">
        <v>4956</v>
      </c>
    </row>
    <row r="123" spans="3:31">
      <c r="C123" s="50" t="str">
        <f>IF(C122&lt;'Print Variations'!$F$5,C122+1,IF(C122='Print Variations'!$F$5,IF('Print Variations'!$F$7=0,IF('Print Variations'!$D$5="$","",IF(IFERROR(MATCH(301,C$13:C122,0),0)&gt;0,"",301)),101),IF(C122&gt;='Print Variations'!$F$7,IF(OR('Print Variations'!$D$5="$",'Print Variations'!$D$5=0),"",IF(IFERROR(MATCH(301,C$13:C122,0),0)&gt;0,"",301)),C122+1)))</f>
        <v/>
      </c>
      <c r="D123" s="32" t="str">
        <f>IFERROR(IF(C123="","",IF(C123=301,"Sales Tax",VLOOKUP(C123,IF(C123&lt;=100,'Enter Cabinet Order Here'!$E:$G,'Enter Additional Product Here'!$E:$G),IF(C123&lt;=100,2,3),FALSE))),"")</f>
        <v/>
      </c>
      <c r="E123" s="157" t="str">
        <f>IFERROR(IF(IF(C123=301,"Sales Tax",VLOOKUP(D123,IF(C123&lt;=100,'Print Here'!$W:$X,'Enter Additional Product Here'!$G:$M),IF(C123&lt;=100,2,3),FALSE))=0,"",IF(C123=301,"Sales Tax",VLOOKUP(D123,IF(C123&lt;=100,'Print Here'!$W:$X,'Enter Additional Product Here'!$G:$M),IF(C123&lt;=100,2,3),FALSE))),"")</f>
        <v/>
      </c>
      <c r="F123" s="157"/>
      <c r="G123" s="157"/>
      <c r="H123" s="157"/>
      <c r="I123" s="157"/>
      <c r="J123" s="157"/>
      <c r="K123" s="133" t="str">
        <f>IFERROR(IF(C123="","",IF(C123=301,"1",VLOOKUP(C123,IF(C123&lt;=100,'Enter Cabinet Order Here'!$E:$G,'Enter Additional Product Here'!$E:$G),IF(C123&lt;=100,3,2),FALSE))),"")</f>
        <v/>
      </c>
      <c r="L123" s="134" t="str">
        <f>IFERROR(IF(C123=301,"",VLOOKUP(D123,IF(C123&lt;=100,'Enter Cabinet Order Here'!$X:$Y,'Enter Additional Product Here'!$G:$H),IF(C123&lt;=100,2,2),FALSE)),"")</f>
        <v/>
      </c>
      <c r="M123" s="134" t="str">
        <f>IFERROR(IF(C123="","",IF(C123=301,'Print Variations'!$D$5,VLOOKUP(C123,IF(C123&lt;=100,'Enter Cabinet Order Here'!$E:$K,'Enter Additional Product Here'!$E:$H),IF(C123&lt;=100,7,4),FALSE))),"")</f>
        <v/>
      </c>
      <c r="N123" s="134" t="str">
        <f t="shared" si="5"/>
        <v/>
      </c>
      <c r="O123" s="50" t="str">
        <f>IF(O122&lt;'Print Variations'!$F$5,O122+1,IF(O122='Print Variations'!$F$5,IF('Print Variations'!$F$7=0,IF('Print Variations'!$D$5="$","",IF(IFERROR(MATCH(301,O$13:O122,0),0)&gt;0,"",301)),101),IF(O122&gt;='Print Variations'!$F$7,IF(OR('Print Variations'!$D$5="$",'Print Variations'!$D$5=0),"",IF(IFERROR(MATCH(301,O$13:O122,0),0)&gt;0,"",301)),O122+1)))</f>
        <v/>
      </c>
      <c r="P123" s="32" t="str">
        <f>IFERROR(IF(O123="","",IF(O123=301,"Sales Tax",VLOOKUP(O123,IF(O123&lt;=100,'Enter Cabinet Order Here'!$E:$G,'Enter Additional Product Here'!$E:$G),IF(O123&lt;=100,2,3),FALSE))),"")</f>
        <v/>
      </c>
      <c r="Q123" s="157" t="str">
        <f>IFERROR(IF(IF(O123=301,"Sales Tax",VLOOKUP(P123,IF(O123&lt;=100,'Print Here'!$W:$X,'Enter Additional Product Here'!$G:$M),IF(O123&lt;=100,2,3),FALSE))=0,"",IF(O123=301,"Sales Tax",VLOOKUP(P123,IF(O123&lt;=100,'Print Here'!$W:$X,'Enter Additional Product Here'!$G:$M),IF(O123&lt;=100,2,3),FALSE))),"")</f>
        <v/>
      </c>
      <c r="R123" s="157"/>
      <c r="S123" s="157"/>
      <c r="T123" s="157"/>
      <c r="U123" s="157"/>
      <c r="V123" s="157"/>
      <c r="W123" s="157"/>
      <c r="X123" s="133" t="str">
        <f>IFERROR(IF(O123="","",IF(O123=301,"1",VLOOKUP(O123,IF(O123&lt;=100,'Enter Cabinet Order Here'!$E:$G,'Enter Additional Product Here'!$E:$G),IF(O123&lt;=100,3,2),FALSE))),"")</f>
        <v/>
      </c>
      <c r="Y123" s="134" t="str">
        <f>IFERROR(IF(O123="","",IF(O123=301,'Print Variations'!$D$5,VLOOKUP(O123,IF(O123&lt;=100,'Enter Cabinet Order Here'!$E:$K,'Enter Additional Product Here'!$E:$H),IF(O123&lt;=100,7,4),FALSE))),"")</f>
        <v/>
      </c>
      <c r="Z123" s="134" t="str">
        <f t="shared" si="2"/>
        <v/>
      </c>
      <c r="AD123" s="72" t="s">
        <v>872</v>
      </c>
      <c r="AE123" s="72" t="s">
        <v>4151</v>
      </c>
    </row>
    <row r="124" spans="3:31">
      <c r="C124" s="50" t="str">
        <f>IF(C123&lt;'Print Variations'!$F$5,C123+1,IF(C123='Print Variations'!$F$5,IF('Print Variations'!$F$7=0,IF('Print Variations'!$D$5="$","",IF(IFERROR(MATCH(301,C$13:C123,0),0)&gt;0,"",301)),101),IF(C123&gt;='Print Variations'!$F$7,IF(OR('Print Variations'!$D$5="$",'Print Variations'!$D$5=0),"",IF(IFERROR(MATCH(301,C$13:C123,0),0)&gt;0,"",301)),C123+1)))</f>
        <v/>
      </c>
      <c r="D124" s="32" t="str">
        <f>IFERROR(IF(C124="","",IF(C124=301,"Sales Tax",VLOOKUP(C124,IF(C124&lt;=100,'Enter Cabinet Order Here'!$E:$G,'Enter Additional Product Here'!$E:$G),IF(C124&lt;=100,2,3),FALSE))),"")</f>
        <v/>
      </c>
      <c r="E124" s="157" t="str">
        <f>IFERROR(IF(IF(C124=301,"Sales Tax",VLOOKUP(D124,IF(C124&lt;=100,'Print Here'!$W:$X,'Enter Additional Product Here'!$G:$M),IF(C124&lt;=100,2,3),FALSE))=0,"",IF(C124=301,"Sales Tax",VLOOKUP(D124,IF(C124&lt;=100,'Print Here'!$W:$X,'Enter Additional Product Here'!$G:$M),IF(C124&lt;=100,2,3),FALSE))),"")</f>
        <v/>
      </c>
      <c r="F124" s="157"/>
      <c r="G124" s="157"/>
      <c r="H124" s="157"/>
      <c r="I124" s="157"/>
      <c r="J124" s="157"/>
      <c r="K124" s="133" t="str">
        <f>IFERROR(IF(C124="","",IF(C124=301,"1",VLOOKUP(C124,IF(C124&lt;=100,'Enter Cabinet Order Here'!$E:$G,'Enter Additional Product Here'!$E:$G),IF(C124&lt;=100,3,2),FALSE))),"")</f>
        <v/>
      </c>
      <c r="L124" s="134" t="str">
        <f>IFERROR(IF(C124=301,"",VLOOKUP(D124,IF(C124&lt;=100,'Enter Cabinet Order Here'!$X:$Y,'Enter Additional Product Here'!$G:$H),IF(C124&lt;=100,2,2),FALSE)),"")</f>
        <v/>
      </c>
      <c r="M124" s="134" t="str">
        <f>IFERROR(IF(C124="","",IF(C124=301,'Print Variations'!$D$5,VLOOKUP(C124,IF(C124&lt;=100,'Enter Cabinet Order Here'!$E:$K,'Enter Additional Product Here'!$E:$H),IF(C124&lt;=100,7,4),FALSE))),"")</f>
        <v/>
      </c>
      <c r="N124" s="134" t="str">
        <f t="shared" si="5"/>
        <v/>
      </c>
      <c r="O124" s="50" t="str">
        <f>IF(O123&lt;'Print Variations'!$F$5,O123+1,IF(O123='Print Variations'!$F$5,IF('Print Variations'!$F$7=0,IF('Print Variations'!$D$5="$","",IF(IFERROR(MATCH(301,O$13:O123,0),0)&gt;0,"",301)),101),IF(O123&gt;='Print Variations'!$F$7,IF(OR('Print Variations'!$D$5="$",'Print Variations'!$D$5=0),"",IF(IFERROR(MATCH(301,O$13:O123,0),0)&gt;0,"",301)),O123+1)))</f>
        <v/>
      </c>
      <c r="P124" s="32" t="str">
        <f>IFERROR(IF(O124="","",IF(O124=301,"Sales Tax",VLOOKUP(O124,IF(O124&lt;=100,'Enter Cabinet Order Here'!$E:$G,'Enter Additional Product Here'!$E:$G),IF(O124&lt;=100,2,3),FALSE))),"")</f>
        <v/>
      </c>
      <c r="Q124" s="157" t="str">
        <f>IFERROR(IF(IF(O124=301,"Sales Tax",VLOOKUP(P124,IF(O124&lt;=100,'Print Here'!$W:$X,'Enter Additional Product Here'!$G:$M),IF(O124&lt;=100,2,3),FALSE))=0,"",IF(O124=301,"Sales Tax",VLOOKUP(P124,IF(O124&lt;=100,'Print Here'!$W:$X,'Enter Additional Product Here'!$G:$M),IF(O124&lt;=100,2,3),FALSE))),"")</f>
        <v/>
      </c>
      <c r="R124" s="157"/>
      <c r="S124" s="157"/>
      <c r="T124" s="157"/>
      <c r="U124" s="157"/>
      <c r="V124" s="157"/>
      <c r="W124" s="157"/>
      <c r="X124" s="133" t="str">
        <f>IFERROR(IF(O124="","",IF(O124=301,"1",VLOOKUP(O124,IF(O124&lt;=100,'Enter Cabinet Order Here'!$E:$G,'Enter Additional Product Here'!$E:$G),IF(O124&lt;=100,3,2),FALSE))),"")</f>
        <v/>
      </c>
      <c r="Y124" s="134" t="str">
        <f>IFERROR(IF(O124="","",IF(O124=301,'Print Variations'!$D$5,VLOOKUP(O124,IF(O124&lt;=100,'Enter Cabinet Order Here'!$E:$K,'Enter Additional Product Here'!$E:$H),IF(O124&lt;=100,7,4),FALSE))),"")</f>
        <v/>
      </c>
      <c r="Z124" s="134" t="str">
        <f t="shared" si="2"/>
        <v/>
      </c>
      <c r="AD124" s="72" t="s">
        <v>395</v>
      </c>
      <c r="AE124" s="72" t="s">
        <v>3058</v>
      </c>
    </row>
    <row r="125" spans="3:31">
      <c r="C125" s="50" t="str">
        <f>IF(C124&lt;'Print Variations'!$F$5,C124+1,IF(C124='Print Variations'!$F$5,IF('Print Variations'!$F$7=0,IF('Print Variations'!$D$5="$","",IF(IFERROR(MATCH(301,C$13:C124,0),0)&gt;0,"",301)),101),IF(C124&gt;='Print Variations'!$F$7,IF(OR('Print Variations'!$D$5="$",'Print Variations'!$D$5=0),"",IF(IFERROR(MATCH(301,C$13:C124,0),0)&gt;0,"",301)),C124+1)))</f>
        <v/>
      </c>
      <c r="D125" s="32" t="str">
        <f>IFERROR(IF(C125="","",IF(C125=301,"Sales Tax",VLOOKUP(C125,IF(C125&lt;=100,'Enter Cabinet Order Here'!$E:$G,'Enter Additional Product Here'!$E:$G),IF(C125&lt;=100,2,3),FALSE))),"")</f>
        <v/>
      </c>
      <c r="E125" s="157" t="str">
        <f>IFERROR(IF(IF(C125=301,"Sales Tax",VLOOKUP(D125,IF(C125&lt;=100,'Print Here'!$W:$X,'Enter Additional Product Here'!$G:$M),IF(C125&lt;=100,2,3),FALSE))=0,"",IF(C125=301,"Sales Tax",VLOOKUP(D125,IF(C125&lt;=100,'Print Here'!$W:$X,'Enter Additional Product Here'!$G:$M),IF(C125&lt;=100,2,3),FALSE))),"")</f>
        <v/>
      </c>
      <c r="F125" s="157"/>
      <c r="G125" s="157"/>
      <c r="H125" s="157"/>
      <c r="I125" s="157"/>
      <c r="J125" s="157"/>
      <c r="K125" s="133" t="str">
        <f>IFERROR(IF(C125="","",IF(C125=301,"1",VLOOKUP(C125,IF(C125&lt;=100,'Enter Cabinet Order Here'!$E:$G,'Enter Additional Product Here'!$E:$G),IF(C125&lt;=100,3,2),FALSE))),"")</f>
        <v/>
      </c>
      <c r="L125" s="134" t="str">
        <f>IFERROR(IF(C125=301,"",VLOOKUP(D125,IF(C125&lt;=100,'Enter Cabinet Order Here'!$X:$Y,'Enter Additional Product Here'!$G:$H),IF(C125&lt;=100,2,2),FALSE)),"")</f>
        <v/>
      </c>
      <c r="M125" s="134" t="str">
        <f>IFERROR(IF(C125="","",IF(C125=301,'Print Variations'!$D$5,VLOOKUP(C125,IF(C125&lt;=100,'Enter Cabinet Order Here'!$E:$K,'Enter Additional Product Here'!$E:$H),IF(C125&lt;=100,7,4),FALSE))),"")</f>
        <v/>
      </c>
      <c r="N125" s="134" t="str">
        <f t="shared" si="5"/>
        <v/>
      </c>
      <c r="O125" s="50" t="str">
        <f>IF(O124&lt;'Print Variations'!$F$5,O124+1,IF(O124='Print Variations'!$F$5,IF('Print Variations'!$F$7=0,IF('Print Variations'!$D$5="$","",IF(IFERROR(MATCH(301,O$13:O124,0),0)&gt;0,"",301)),101),IF(O124&gt;='Print Variations'!$F$7,IF(OR('Print Variations'!$D$5="$",'Print Variations'!$D$5=0),"",IF(IFERROR(MATCH(301,O$13:O124,0),0)&gt;0,"",301)),O124+1)))</f>
        <v/>
      </c>
      <c r="P125" s="32" t="str">
        <f>IFERROR(IF(O125="","",IF(O125=301,"Sales Tax",VLOOKUP(O125,IF(O125&lt;=100,'Enter Cabinet Order Here'!$E:$G,'Enter Additional Product Here'!$E:$G),IF(O125&lt;=100,2,3),FALSE))),"")</f>
        <v/>
      </c>
      <c r="Q125" s="157" t="str">
        <f>IFERROR(IF(IF(O125=301,"Sales Tax",VLOOKUP(P125,IF(O125&lt;=100,'Print Here'!$W:$X,'Enter Additional Product Here'!$G:$M),IF(O125&lt;=100,2,3),FALSE))=0,"",IF(O125=301,"Sales Tax",VLOOKUP(P125,IF(O125&lt;=100,'Print Here'!$W:$X,'Enter Additional Product Here'!$G:$M),IF(O125&lt;=100,2,3),FALSE))),"")</f>
        <v/>
      </c>
      <c r="R125" s="157"/>
      <c r="S125" s="157"/>
      <c r="T125" s="157"/>
      <c r="U125" s="157"/>
      <c r="V125" s="157"/>
      <c r="W125" s="157"/>
      <c r="X125" s="133" t="str">
        <f>IFERROR(IF(O125="","",IF(O125=301,"1",VLOOKUP(O125,IF(O125&lt;=100,'Enter Cabinet Order Here'!$E:$G,'Enter Additional Product Here'!$E:$G),IF(O125&lt;=100,3,2),FALSE))),"")</f>
        <v/>
      </c>
      <c r="Y125" s="134" t="str">
        <f>IFERROR(IF(O125="","",IF(O125=301,'Print Variations'!$D$5,VLOOKUP(O125,IF(O125&lt;=100,'Enter Cabinet Order Here'!$E:$K,'Enter Additional Product Here'!$E:$H),IF(O125&lt;=100,7,4),FALSE))),"")</f>
        <v/>
      </c>
      <c r="Z125" s="134" t="str">
        <f t="shared" si="2"/>
        <v/>
      </c>
      <c r="AD125" s="72" t="s">
        <v>396</v>
      </c>
      <c r="AE125" s="72" t="s">
        <v>2516</v>
      </c>
    </row>
    <row r="126" spans="3:31">
      <c r="C126" s="50" t="str">
        <f>IF(C125&lt;'Print Variations'!$F$5,C125+1,IF(C125='Print Variations'!$F$5,IF('Print Variations'!$F$7=0,IF('Print Variations'!$D$5="$","",IF(IFERROR(MATCH(301,C$13:C125,0),0)&gt;0,"",301)),101),IF(C125&gt;='Print Variations'!$F$7,IF(OR('Print Variations'!$D$5="$",'Print Variations'!$D$5=0),"",IF(IFERROR(MATCH(301,C$13:C125,0),0)&gt;0,"",301)),C125+1)))</f>
        <v/>
      </c>
      <c r="D126" s="32" t="str">
        <f>IFERROR(IF(C126="","",IF(C126=301,"Sales Tax",VLOOKUP(C126,IF(C126&lt;=100,'Enter Cabinet Order Here'!$E:$G,'Enter Additional Product Here'!$E:$G),IF(C126&lt;=100,2,3),FALSE))),"")</f>
        <v/>
      </c>
      <c r="E126" s="157" t="str">
        <f>IFERROR(IF(IF(C126=301,"Sales Tax",VLOOKUP(D126,IF(C126&lt;=100,'Print Here'!$W:$X,'Enter Additional Product Here'!$G:$M),IF(C126&lt;=100,2,3),FALSE))=0,"",IF(C126=301,"Sales Tax",VLOOKUP(D126,IF(C126&lt;=100,'Print Here'!$W:$X,'Enter Additional Product Here'!$G:$M),IF(C126&lt;=100,2,3),FALSE))),"")</f>
        <v/>
      </c>
      <c r="F126" s="157"/>
      <c r="G126" s="157"/>
      <c r="H126" s="157"/>
      <c r="I126" s="157"/>
      <c r="J126" s="157"/>
      <c r="K126" s="133" t="str">
        <f>IFERROR(IF(C126="","",IF(C126=301,"1",VLOOKUP(C126,IF(C126&lt;=100,'Enter Cabinet Order Here'!$E:$G,'Enter Additional Product Here'!$E:$G),IF(C126&lt;=100,3,2),FALSE))),"")</f>
        <v/>
      </c>
      <c r="L126" s="134" t="str">
        <f>IFERROR(IF(C126=301,"",VLOOKUP(D126,IF(C126&lt;=100,'Enter Cabinet Order Here'!$X:$Y,'Enter Additional Product Here'!$G:$H),IF(C126&lt;=100,2,2),FALSE)),"")</f>
        <v/>
      </c>
      <c r="M126" s="134" t="str">
        <f>IFERROR(IF(C126="","",IF(C126=301,'Print Variations'!$D$5,VLOOKUP(C126,IF(C126&lt;=100,'Enter Cabinet Order Here'!$E:$K,'Enter Additional Product Here'!$E:$H),IF(C126&lt;=100,7,4),FALSE))),"")</f>
        <v/>
      </c>
      <c r="N126" s="134" t="str">
        <f t="shared" si="5"/>
        <v/>
      </c>
      <c r="O126" s="50" t="str">
        <f>IF(O125&lt;'Print Variations'!$F$5,O125+1,IF(O125='Print Variations'!$F$5,IF('Print Variations'!$F$7=0,IF('Print Variations'!$D$5="$","",IF(IFERROR(MATCH(301,O$13:O125,0),0)&gt;0,"",301)),101),IF(O125&gt;='Print Variations'!$F$7,IF(OR('Print Variations'!$D$5="$",'Print Variations'!$D$5=0),"",IF(IFERROR(MATCH(301,O$13:O125,0),0)&gt;0,"",301)),O125+1)))</f>
        <v/>
      </c>
      <c r="P126" s="32" t="str">
        <f>IFERROR(IF(O126="","",IF(O126=301,"Sales Tax",VLOOKUP(O126,IF(O126&lt;=100,'Enter Cabinet Order Here'!$E:$G,'Enter Additional Product Here'!$E:$G),IF(O126&lt;=100,2,3),FALSE))),"")</f>
        <v/>
      </c>
      <c r="Q126" s="157" t="str">
        <f>IFERROR(IF(IF(O126=301,"Sales Tax",VLOOKUP(P126,IF(O126&lt;=100,'Print Here'!$W:$X,'Enter Additional Product Here'!$G:$M),IF(O126&lt;=100,2,3),FALSE))=0,"",IF(O126=301,"Sales Tax",VLOOKUP(P126,IF(O126&lt;=100,'Print Here'!$W:$X,'Enter Additional Product Here'!$G:$M),IF(O126&lt;=100,2,3),FALSE))),"")</f>
        <v/>
      </c>
      <c r="R126" s="157"/>
      <c r="S126" s="157"/>
      <c r="T126" s="157"/>
      <c r="U126" s="157"/>
      <c r="V126" s="157"/>
      <c r="W126" s="157"/>
      <c r="X126" s="133" t="str">
        <f>IFERROR(IF(O126="","",IF(O126=301,"1",VLOOKUP(O126,IF(O126&lt;=100,'Enter Cabinet Order Here'!$E:$G,'Enter Additional Product Here'!$E:$G),IF(O126&lt;=100,3,2),FALSE))),"")</f>
        <v/>
      </c>
      <c r="Y126" s="134" t="str">
        <f>IFERROR(IF(O126="","",IF(O126=301,'Print Variations'!$D$5,VLOOKUP(O126,IF(O126&lt;=100,'Enter Cabinet Order Here'!$E:$K,'Enter Additional Product Here'!$E:$H),IF(O126&lt;=100,7,4),FALSE))),"")</f>
        <v/>
      </c>
      <c r="Z126" s="134" t="str">
        <f t="shared" si="2"/>
        <v/>
      </c>
      <c r="AD126" s="72" t="s">
        <v>397</v>
      </c>
      <c r="AE126" s="72" t="s">
        <v>4001</v>
      </c>
    </row>
    <row r="127" spans="3:31">
      <c r="C127" s="50" t="str">
        <f>IF(C126&lt;'Print Variations'!$F$5,C126+1,IF(C126='Print Variations'!$F$5,IF('Print Variations'!$F$7=0,IF('Print Variations'!$D$5="$","",IF(IFERROR(MATCH(301,C$13:C126,0),0)&gt;0,"",301)),101),IF(C126&gt;='Print Variations'!$F$7,IF(OR('Print Variations'!$D$5="$",'Print Variations'!$D$5=0),"",IF(IFERROR(MATCH(301,C$13:C126,0),0)&gt;0,"",301)),C126+1)))</f>
        <v/>
      </c>
      <c r="D127" s="32" t="str">
        <f>IFERROR(IF(C127="","",IF(C127=301,"Sales Tax",VLOOKUP(C127,IF(C127&lt;=100,'Enter Cabinet Order Here'!$E:$G,'Enter Additional Product Here'!$E:$G),IF(C127&lt;=100,2,3),FALSE))),"")</f>
        <v/>
      </c>
      <c r="E127" s="157" t="str">
        <f>IFERROR(IF(IF(C127=301,"Sales Tax",VLOOKUP(D127,IF(C127&lt;=100,'Print Here'!$W:$X,'Enter Additional Product Here'!$G:$M),IF(C127&lt;=100,2,3),FALSE))=0,"",IF(C127=301,"Sales Tax",VLOOKUP(D127,IF(C127&lt;=100,'Print Here'!$W:$X,'Enter Additional Product Here'!$G:$M),IF(C127&lt;=100,2,3),FALSE))),"")</f>
        <v/>
      </c>
      <c r="F127" s="157"/>
      <c r="G127" s="157"/>
      <c r="H127" s="157"/>
      <c r="I127" s="157"/>
      <c r="J127" s="157"/>
      <c r="K127" s="133" t="str">
        <f>IFERROR(IF(C127="","",IF(C127=301,"1",VLOOKUP(C127,IF(C127&lt;=100,'Enter Cabinet Order Here'!$E:$G,'Enter Additional Product Here'!$E:$G),IF(C127&lt;=100,3,2),FALSE))),"")</f>
        <v/>
      </c>
      <c r="L127" s="134" t="str">
        <f>IFERROR(IF(C127=301,"",VLOOKUP(D127,IF(C127&lt;=100,'Enter Cabinet Order Here'!$X:$Y,'Enter Additional Product Here'!$G:$H),IF(C127&lt;=100,2,2),FALSE)),"")</f>
        <v/>
      </c>
      <c r="M127" s="134" t="str">
        <f>IFERROR(IF(C127="","",IF(C127=301,'Print Variations'!$D$5,VLOOKUP(C127,IF(C127&lt;=100,'Enter Cabinet Order Here'!$E:$K,'Enter Additional Product Here'!$E:$H),IF(C127&lt;=100,7,4),FALSE))),"")</f>
        <v/>
      </c>
      <c r="N127" s="134" t="str">
        <f t="shared" si="5"/>
        <v/>
      </c>
      <c r="O127" s="50" t="str">
        <f>IF(O126&lt;'Print Variations'!$F$5,O126+1,IF(O126='Print Variations'!$F$5,IF('Print Variations'!$F$7=0,IF('Print Variations'!$D$5="$","",IF(IFERROR(MATCH(301,O$13:O126,0),0)&gt;0,"",301)),101),IF(O126&gt;='Print Variations'!$F$7,IF(OR('Print Variations'!$D$5="$",'Print Variations'!$D$5=0),"",IF(IFERROR(MATCH(301,O$13:O126,0),0)&gt;0,"",301)),O126+1)))</f>
        <v/>
      </c>
      <c r="P127" s="32" t="str">
        <f>IFERROR(IF(O127="","",IF(O127=301,"Sales Tax",VLOOKUP(O127,IF(O127&lt;=100,'Enter Cabinet Order Here'!$E:$G,'Enter Additional Product Here'!$E:$G),IF(O127&lt;=100,2,3),FALSE))),"")</f>
        <v/>
      </c>
      <c r="Q127" s="157" t="str">
        <f>IFERROR(IF(IF(O127=301,"Sales Tax",VLOOKUP(P127,IF(O127&lt;=100,'Print Here'!$W:$X,'Enter Additional Product Here'!$G:$M),IF(O127&lt;=100,2,3),FALSE))=0,"",IF(O127=301,"Sales Tax",VLOOKUP(P127,IF(O127&lt;=100,'Print Here'!$W:$X,'Enter Additional Product Here'!$G:$M),IF(O127&lt;=100,2,3),FALSE))),"")</f>
        <v/>
      </c>
      <c r="R127" s="157"/>
      <c r="S127" s="157"/>
      <c r="T127" s="157"/>
      <c r="U127" s="157"/>
      <c r="V127" s="157"/>
      <c r="W127" s="157"/>
      <c r="X127" s="133" t="str">
        <f>IFERROR(IF(O127="","",IF(O127=301,"1",VLOOKUP(O127,IF(O127&lt;=100,'Enter Cabinet Order Here'!$E:$G,'Enter Additional Product Here'!$E:$G),IF(O127&lt;=100,3,2),FALSE))),"")</f>
        <v/>
      </c>
      <c r="Y127" s="134" t="str">
        <f>IFERROR(IF(O127="","",IF(O127=301,'Print Variations'!$D$5,VLOOKUP(O127,IF(O127&lt;=100,'Enter Cabinet Order Here'!$E:$K,'Enter Additional Product Here'!$E:$H),IF(O127&lt;=100,7,4),FALSE))),"")</f>
        <v/>
      </c>
      <c r="Z127" s="134" t="str">
        <f t="shared" si="2"/>
        <v/>
      </c>
      <c r="AD127" s="72" t="s">
        <v>873</v>
      </c>
      <c r="AE127" s="72" t="s">
        <v>3207</v>
      </c>
    </row>
    <row r="128" spans="3:31">
      <c r="C128" s="50" t="str">
        <f>IF(C127&lt;'Print Variations'!$F$5,C127+1,IF(C127='Print Variations'!$F$5,IF('Print Variations'!$F$7=0,IF('Print Variations'!$D$5="$","",IF(IFERROR(MATCH(301,C$13:C127,0),0)&gt;0,"",301)),101),IF(C127&gt;='Print Variations'!$F$7,IF(OR('Print Variations'!$D$5="$",'Print Variations'!$D$5=0),"",IF(IFERROR(MATCH(301,C$13:C127,0),0)&gt;0,"",301)),C127+1)))</f>
        <v/>
      </c>
      <c r="D128" s="32" t="str">
        <f>IFERROR(IF(C128="","",IF(C128=301,"Sales Tax",VLOOKUP(C128,IF(C128&lt;=100,'Enter Cabinet Order Here'!$E:$G,'Enter Additional Product Here'!$E:$G),IF(C128&lt;=100,2,3),FALSE))),"")</f>
        <v/>
      </c>
      <c r="E128" s="157" t="str">
        <f>IFERROR(IF(IF(C128=301,"Sales Tax",VLOOKUP(D128,IF(C128&lt;=100,'Print Here'!$W:$X,'Enter Additional Product Here'!$G:$M),IF(C128&lt;=100,2,3),FALSE))=0,"",IF(C128=301,"Sales Tax",VLOOKUP(D128,IF(C128&lt;=100,'Print Here'!$W:$X,'Enter Additional Product Here'!$G:$M),IF(C128&lt;=100,2,3),FALSE))),"")</f>
        <v/>
      </c>
      <c r="F128" s="157"/>
      <c r="G128" s="157"/>
      <c r="H128" s="157"/>
      <c r="I128" s="157"/>
      <c r="J128" s="157"/>
      <c r="K128" s="133" t="str">
        <f>IFERROR(IF(C128="","",IF(C128=301,"1",VLOOKUP(C128,IF(C128&lt;=100,'Enter Cabinet Order Here'!$E:$G,'Enter Additional Product Here'!$E:$G),IF(C128&lt;=100,3,2),FALSE))),"")</f>
        <v/>
      </c>
      <c r="L128" s="134" t="str">
        <f>IFERROR(IF(C128=301,"",VLOOKUP(D128,IF(C128&lt;=100,'Enter Cabinet Order Here'!$X:$Y,'Enter Additional Product Here'!$G:$H),IF(C128&lt;=100,2,2),FALSE)),"")</f>
        <v/>
      </c>
      <c r="M128" s="134" t="str">
        <f>IFERROR(IF(C128="","",IF(C128=301,'Print Variations'!$D$5,VLOOKUP(C128,IF(C128&lt;=100,'Enter Cabinet Order Here'!$E:$K,'Enter Additional Product Here'!$E:$H),IF(C128&lt;=100,7,4),FALSE))),"")</f>
        <v/>
      </c>
      <c r="N128" s="134" t="str">
        <f t="shared" si="5"/>
        <v/>
      </c>
      <c r="O128" s="50" t="str">
        <f>IF(O127&lt;'Print Variations'!$F$5,O127+1,IF(O127='Print Variations'!$F$5,IF('Print Variations'!$F$7=0,IF('Print Variations'!$D$5="$","",IF(IFERROR(MATCH(301,O$13:O127,0),0)&gt;0,"",301)),101),IF(O127&gt;='Print Variations'!$F$7,IF(OR('Print Variations'!$D$5="$",'Print Variations'!$D$5=0),"",IF(IFERROR(MATCH(301,O$13:O127,0),0)&gt;0,"",301)),O127+1)))</f>
        <v/>
      </c>
      <c r="P128" s="32" t="str">
        <f>IFERROR(IF(O128="","",IF(O128=301,"Sales Tax",VLOOKUP(O128,IF(O128&lt;=100,'Enter Cabinet Order Here'!$E:$G,'Enter Additional Product Here'!$E:$G),IF(O128&lt;=100,2,3),FALSE))),"")</f>
        <v/>
      </c>
      <c r="Q128" s="157" t="str">
        <f>IFERROR(IF(IF(O128=301,"Sales Tax",VLOOKUP(P128,IF(O128&lt;=100,'Print Here'!$W:$X,'Enter Additional Product Here'!$G:$M),IF(O128&lt;=100,2,3),FALSE))=0,"",IF(O128=301,"Sales Tax",VLOOKUP(P128,IF(O128&lt;=100,'Print Here'!$W:$X,'Enter Additional Product Here'!$G:$M),IF(O128&lt;=100,2,3),FALSE))),"")</f>
        <v/>
      </c>
      <c r="R128" s="157"/>
      <c r="S128" s="157"/>
      <c r="T128" s="157"/>
      <c r="U128" s="157"/>
      <c r="V128" s="157"/>
      <c r="W128" s="157"/>
      <c r="X128" s="133" t="str">
        <f>IFERROR(IF(O128="","",IF(O128=301,"1",VLOOKUP(O128,IF(O128&lt;=100,'Enter Cabinet Order Here'!$E:$G,'Enter Additional Product Here'!$E:$G),IF(O128&lt;=100,3,2),FALSE))),"")</f>
        <v/>
      </c>
      <c r="Y128" s="134" t="str">
        <f>IFERROR(IF(O128="","",IF(O128=301,'Print Variations'!$D$5,VLOOKUP(O128,IF(O128&lt;=100,'Enter Cabinet Order Here'!$E:$K,'Enter Additional Product Here'!$E:$H),IF(O128&lt;=100,7,4),FALSE))),"")</f>
        <v/>
      </c>
      <c r="Z128" s="134" t="str">
        <f t="shared" si="2"/>
        <v/>
      </c>
      <c r="AD128" s="72" t="s">
        <v>874</v>
      </c>
      <c r="AE128" s="72" t="s">
        <v>2667</v>
      </c>
    </row>
    <row r="129" spans="3:31">
      <c r="C129" s="50" t="str">
        <f>IF(C128&lt;'Print Variations'!$F$5,C128+1,IF(C128='Print Variations'!$F$5,IF('Print Variations'!$F$7=0,IF('Print Variations'!$D$5="$","",IF(IFERROR(MATCH(301,C$13:C128,0),0)&gt;0,"",301)),101),IF(C128&gt;='Print Variations'!$F$7,IF(OR('Print Variations'!$D$5="$",'Print Variations'!$D$5=0),"",IF(IFERROR(MATCH(301,C$13:C128,0),0)&gt;0,"",301)),C128+1)))</f>
        <v/>
      </c>
      <c r="D129" s="32" t="str">
        <f>IFERROR(IF(C129="","",IF(C129=301,"Sales Tax",VLOOKUP(C129,IF(C129&lt;=100,'Enter Cabinet Order Here'!$E:$G,'Enter Additional Product Here'!$E:$G),IF(C129&lt;=100,2,3),FALSE))),"")</f>
        <v/>
      </c>
      <c r="E129" s="157" t="str">
        <f>IFERROR(IF(IF(C129=301,"Sales Tax",VLOOKUP(D129,IF(C129&lt;=100,'Print Here'!$W:$X,'Enter Additional Product Here'!$G:$M),IF(C129&lt;=100,2,3),FALSE))=0,"",IF(C129=301,"Sales Tax",VLOOKUP(D129,IF(C129&lt;=100,'Print Here'!$W:$X,'Enter Additional Product Here'!$G:$M),IF(C129&lt;=100,2,3),FALSE))),"")</f>
        <v/>
      </c>
      <c r="F129" s="157"/>
      <c r="G129" s="157"/>
      <c r="H129" s="157"/>
      <c r="I129" s="157"/>
      <c r="J129" s="157"/>
      <c r="K129" s="133" t="str">
        <f>IFERROR(IF(C129="","",IF(C129=301,"1",VLOOKUP(C129,IF(C129&lt;=100,'Enter Cabinet Order Here'!$E:$G,'Enter Additional Product Here'!$E:$G),IF(C129&lt;=100,3,2),FALSE))),"")</f>
        <v/>
      </c>
      <c r="L129" s="134" t="str">
        <f>IFERROR(IF(C129=301,"",VLOOKUP(D129,IF(C129&lt;=100,'Enter Cabinet Order Here'!$X:$Y,'Enter Additional Product Here'!$G:$H),IF(C129&lt;=100,2,2),FALSE)),"")</f>
        <v/>
      </c>
      <c r="M129" s="134" t="str">
        <f>IFERROR(IF(C129="","",IF(C129=301,'Print Variations'!$D$5,VLOOKUP(C129,IF(C129&lt;=100,'Enter Cabinet Order Here'!$E:$K,'Enter Additional Product Here'!$E:$H),IF(C129&lt;=100,7,4),FALSE))),"")</f>
        <v/>
      </c>
      <c r="N129" s="134" t="str">
        <f t="shared" si="5"/>
        <v/>
      </c>
      <c r="O129" s="50" t="str">
        <f>IF(O128&lt;'Print Variations'!$F$5,O128+1,IF(O128='Print Variations'!$F$5,IF('Print Variations'!$F$7=0,IF('Print Variations'!$D$5="$","",IF(IFERROR(MATCH(301,O$13:O128,0),0)&gt;0,"",301)),101),IF(O128&gt;='Print Variations'!$F$7,IF(OR('Print Variations'!$D$5="$",'Print Variations'!$D$5=0),"",IF(IFERROR(MATCH(301,O$13:O128,0),0)&gt;0,"",301)),O128+1)))</f>
        <v/>
      </c>
      <c r="P129" s="32" t="str">
        <f>IFERROR(IF(O129="","",IF(O129=301,"Sales Tax",VLOOKUP(O129,IF(O129&lt;=100,'Enter Cabinet Order Here'!$E:$G,'Enter Additional Product Here'!$E:$G),IF(O129&lt;=100,2,3),FALSE))),"")</f>
        <v/>
      </c>
      <c r="Q129" s="157" t="str">
        <f>IFERROR(IF(IF(O129=301,"Sales Tax",VLOOKUP(P129,IF(O129&lt;=100,'Print Here'!$W:$X,'Enter Additional Product Here'!$G:$M),IF(O129&lt;=100,2,3),FALSE))=0,"",IF(O129=301,"Sales Tax",VLOOKUP(P129,IF(O129&lt;=100,'Print Here'!$W:$X,'Enter Additional Product Here'!$G:$M),IF(O129&lt;=100,2,3),FALSE))),"")</f>
        <v/>
      </c>
      <c r="R129" s="157"/>
      <c r="S129" s="157"/>
      <c r="T129" s="157"/>
      <c r="U129" s="157"/>
      <c r="V129" s="157"/>
      <c r="W129" s="157"/>
      <c r="X129" s="133" t="str">
        <f>IFERROR(IF(O129="","",IF(O129=301,"1",VLOOKUP(O129,IF(O129&lt;=100,'Enter Cabinet Order Here'!$E:$G,'Enter Additional Product Here'!$E:$G),IF(O129&lt;=100,3,2),FALSE))),"")</f>
        <v/>
      </c>
      <c r="Y129" s="134" t="str">
        <f>IFERROR(IF(O129="","",IF(O129=301,'Print Variations'!$D$5,VLOOKUP(O129,IF(O129&lt;=100,'Enter Cabinet Order Here'!$E:$K,'Enter Additional Product Here'!$E:$H),IF(O129&lt;=100,7,4),FALSE))),"")</f>
        <v/>
      </c>
      <c r="Z129" s="134" t="str">
        <f t="shared" si="2"/>
        <v/>
      </c>
      <c r="AD129" s="72" t="s">
        <v>875</v>
      </c>
      <c r="AE129" s="72" t="s">
        <v>3603</v>
      </c>
    </row>
    <row r="130" spans="3:31">
      <c r="C130" s="50" t="str">
        <f>IF(C129&lt;'Print Variations'!$F$5,C129+1,IF(C129='Print Variations'!$F$5,IF('Print Variations'!$F$7=0,IF('Print Variations'!$D$5="$","",IF(IFERROR(MATCH(301,C$13:C129,0),0)&gt;0,"",301)),101),IF(C129&gt;='Print Variations'!$F$7,IF(OR('Print Variations'!$D$5="$",'Print Variations'!$D$5=0),"",IF(IFERROR(MATCH(301,C$13:C129,0),0)&gt;0,"",301)),C129+1)))</f>
        <v/>
      </c>
      <c r="D130" s="32" t="str">
        <f>IFERROR(IF(C130="","",IF(C130=301,"Sales Tax",VLOOKUP(C130,IF(C130&lt;=100,'Enter Cabinet Order Here'!$E:$G,'Enter Additional Product Here'!$E:$G),IF(C130&lt;=100,2,3),FALSE))),"")</f>
        <v/>
      </c>
      <c r="E130" s="157" t="str">
        <f>IFERROR(IF(IF(C130=301,"Sales Tax",VLOOKUP(D130,IF(C130&lt;=100,'Print Here'!$W:$X,'Enter Additional Product Here'!$G:$M),IF(C130&lt;=100,2,3),FALSE))=0,"",IF(C130=301,"Sales Tax",VLOOKUP(D130,IF(C130&lt;=100,'Print Here'!$W:$X,'Enter Additional Product Here'!$G:$M),IF(C130&lt;=100,2,3),FALSE))),"")</f>
        <v/>
      </c>
      <c r="F130" s="157"/>
      <c r="G130" s="157"/>
      <c r="H130" s="157"/>
      <c r="I130" s="157"/>
      <c r="J130" s="157"/>
      <c r="K130" s="133" t="str">
        <f>IFERROR(IF(C130="","",IF(C130=301,"1",VLOOKUP(C130,IF(C130&lt;=100,'Enter Cabinet Order Here'!$E:$G,'Enter Additional Product Here'!$E:$G),IF(C130&lt;=100,3,2),FALSE))),"")</f>
        <v/>
      </c>
      <c r="L130" s="134" t="str">
        <f>IFERROR(IF(C130=301,"",VLOOKUP(D130,IF(C130&lt;=100,'Enter Cabinet Order Here'!$X:$Y,'Enter Additional Product Here'!$G:$H),IF(C130&lt;=100,2,2),FALSE)),"")</f>
        <v/>
      </c>
      <c r="M130" s="134" t="str">
        <f>IFERROR(IF(C130="","",IF(C130=301,'Print Variations'!$D$5,VLOOKUP(C130,IF(C130&lt;=100,'Enter Cabinet Order Here'!$E:$K,'Enter Additional Product Here'!$E:$H),IF(C130&lt;=100,7,4),FALSE))),"")</f>
        <v/>
      </c>
      <c r="N130" s="134" t="str">
        <f t="shared" si="5"/>
        <v/>
      </c>
      <c r="O130" s="50" t="str">
        <f>IF(O129&lt;'Print Variations'!$F$5,O129+1,IF(O129='Print Variations'!$F$5,IF('Print Variations'!$F$7=0,IF('Print Variations'!$D$5="$","",IF(IFERROR(MATCH(301,O$13:O129,0),0)&gt;0,"",301)),101),IF(O129&gt;='Print Variations'!$F$7,IF(OR('Print Variations'!$D$5="$",'Print Variations'!$D$5=0),"",IF(IFERROR(MATCH(301,O$13:O129,0),0)&gt;0,"",301)),O129+1)))</f>
        <v/>
      </c>
      <c r="P130" s="32" t="str">
        <f>IFERROR(IF(O130="","",IF(O130=301,"Sales Tax",VLOOKUP(O130,IF(O130&lt;=100,'Enter Cabinet Order Here'!$E:$G,'Enter Additional Product Here'!$E:$G),IF(O130&lt;=100,2,3),FALSE))),"")</f>
        <v/>
      </c>
      <c r="Q130" s="157" t="str">
        <f>IFERROR(IF(IF(O130=301,"Sales Tax",VLOOKUP(P130,IF(O130&lt;=100,'Print Here'!$W:$X,'Enter Additional Product Here'!$G:$M),IF(O130&lt;=100,2,3),FALSE))=0,"",IF(O130=301,"Sales Tax",VLOOKUP(P130,IF(O130&lt;=100,'Print Here'!$W:$X,'Enter Additional Product Here'!$G:$M),IF(O130&lt;=100,2,3),FALSE))),"")</f>
        <v/>
      </c>
      <c r="R130" s="157"/>
      <c r="S130" s="157"/>
      <c r="T130" s="157"/>
      <c r="U130" s="157"/>
      <c r="V130" s="157"/>
      <c r="W130" s="157"/>
      <c r="X130" s="133" t="str">
        <f>IFERROR(IF(O130="","",IF(O130=301,"1",VLOOKUP(O130,IF(O130&lt;=100,'Enter Cabinet Order Here'!$E:$G,'Enter Additional Product Here'!$E:$G),IF(O130&lt;=100,3,2),FALSE))),"")</f>
        <v/>
      </c>
      <c r="Y130" s="134" t="str">
        <f>IFERROR(IF(O130="","",IF(O130=301,'Print Variations'!$D$5,VLOOKUP(O130,IF(O130&lt;=100,'Enter Cabinet Order Here'!$E:$K,'Enter Additional Product Here'!$E:$H),IF(O130&lt;=100,7,4),FALSE))),"")</f>
        <v/>
      </c>
      <c r="Z130" s="134" t="str">
        <f t="shared" si="2"/>
        <v/>
      </c>
      <c r="AD130" s="72" t="s">
        <v>4620</v>
      </c>
      <c r="AE130" s="72" t="s">
        <v>4957</v>
      </c>
    </row>
    <row r="131" spans="3:31">
      <c r="C131" s="50" t="str">
        <f>IF(C130&lt;'Print Variations'!$F$5,C130+1,IF(C130='Print Variations'!$F$5,IF('Print Variations'!$F$7=0,IF('Print Variations'!$D$5="$","",IF(IFERROR(MATCH(301,C$13:C130,0),0)&gt;0,"",301)),101),IF(C130&gt;='Print Variations'!$F$7,IF(OR('Print Variations'!$D$5="$",'Print Variations'!$D$5=0),"",IF(IFERROR(MATCH(301,C$13:C130,0),0)&gt;0,"",301)),C130+1)))</f>
        <v/>
      </c>
      <c r="D131" s="32" t="str">
        <f>IFERROR(IF(C131="","",IF(C131=301,"Sales Tax",VLOOKUP(C131,IF(C131&lt;=100,'Enter Cabinet Order Here'!$E:$G,'Enter Additional Product Here'!$E:$G),IF(C131&lt;=100,2,3),FALSE))),"")</f>
        <v/>
      </c>
      <c r="E131" s="157" t="str">
        <f>IFERROR(IF(IF(C131=301,"Sales Tax",VLOOKUP(D131,IF(C131&lt;=100,'Print Here'!$W:$X,'Enter Additional Product Here'!$G:$M),IF(C131&lt;=100,2,3),FALSE))=0,"",IF(C131=301,"Sales Tax",VLOOKUP(D131,IF(C131&lt;=100,'Print Here'!$W:$X,'Enter Additional Product Here'!$G:$M),IF(C131&lt;=100,2,3),FALSE))),"")</f>
        <v/>
      </c>
      <c r="F131" s="157"/>
      <c r="G131" s="157"/>
      <c r="H131" s="157"/>
      <c r="I131" s="157"/>
      <c r="J131" s="157"/>
      <c r="K131" s="133" t="str">
        <f>IFERROR(IF(C131="","",IF(C131=301,"1",VLOOKUP(C131,IF(C131&lt;=100,'Enter Cabinet Order Here'!$E:$G,'Enter Additional Product Here'!$E:$G),IF(C131&lt;=100,3,2),FALSE))),"")</f>
        <v/>
      </c>
      <c r="L131" s="134" t="str">
        <f>IFERROR(IF(C131=301,"",VLOOKUP(D131,IF(C131&lt;=100,'Enter Cabinet Order Here'!$X:$Y,'Enter Additional Product Here'!$G:$H),IF(C131&lt;=100,2,2),FALSE)),"")</f>
        <v/>
      </c>
      <c r="M131" s="134" t="str">
        <f>IFERROR(IF(C131="","",IF(C131=301,'Print Variations'!$D$5,VLOOKUP(C131,IF(C131&lt;=100,'Enter Cabinet Order Here'!$E:$K,'Enter Additional Product Here'!$E:$H),IF(C131&lt;=100,7,4),FALSE))),"")</f>
        <v/>
      </c>
      <c r="N131" s="134" t="str">
        <f t="shared" si="5"/>
        <v/>
      </c>
      <c r="O131" s="50" t="str">
        <f>IF(O130&lt;'Print Variations'!$F$5,O130+1,IF(O130='Print Variations'!$F$5,IF('Print Variations'!$F$7=0,IF('Print Variations'!$D$5="$","",IF(IFERROR(MATCH(301,O$13:O130,0),0)&gt;0,"",301)),101),IF(O130&gt;='Print Variations'!$F$7,IF(OR('Print Variations'!$D$5="$",'Print Variations'!$D$5=0),"",IF(IFERROR(MATCH(301,O$13:O130,0),0)&gt;0,"",301)),O130+1)))</f>
        <v/>
      </c>
      <c r="P131" s="32" t="str">
        <f>IFERROR(IF(O131="","",IF(O131=301,"Sales Tax",VLOOKUP(O131,IF(O131&lt;=100,'Enter Cabinet Order Here'!$E:$G,'Enter Additional Product Here'!$E:$G),IF(O131&lt;=100,2,3),FALSE))),"")</f>
        <v/>
      </c>
      <c r="Q131" s="157" t="str">
        <f>IFERROR(IF(IF(O131=301,"Sales Tax",VLOOKUP(P131,IF(O131&lt;=100,'Print Here'!$W:$X,'Enter Additional Product Here'!$G:$M),IF(O131&lt;=100,2,3),FALSE))=0,"",IF(O131=301,"Sales Tax",VLOOKUP(P131,IF(O131&lt;=100,'Print Here'!$W:$X,'Enter Additional Product Here'!$G:$M),IF(O131&lt;=100,2,3),FALSE))),"")</f>
        <v/>
      </c>
      <c r="R131" s="157"/>
      <c r="S131" s="157"/>
      <c r="T131" s="157"/>
      <c r="U131" s="157"/>
      <c r="V131" s="157"/>
      <c r="W131" s="157"/>
      <c r="X131" s="133" t="str">
        <f>IFERROR(IF(O131="","",IF(O131=301,"1",VLOOKUP(O131,IF(O131&lt;=100,'Enter Cabinet Order Here'!$E:$G,'Enter Additional Product Here'!$E:$G),IF(O131&lt;=100,3,2),FALSE))),"")</f>
        <v/>
      </c>
      <c r="Y131" s="134" t="str">
        <f>IFERROR(IF(O131="","",IF(O131=301,'Print Variations'!$D$5,VLOOKUP(O131,IF(O131&lt;=100,'Enter Cabinet Order Here'!$E:$K,'Enter Additional Product Here'!$E:$H),IF(O131&lt;=100,7,4),FALSE))),"")</f>
        <v/>
      </c>
      <c r="Z131" s="134" t="str">
        <f t="shared" si="2"/>
        <v/>
      </c>
      <c r="AD131" s="72" t="s">
        <v>876</v>
      </c>
      <c r="AE131" s="75" t="s">
        <v>4152</v>
      </c>
    </row>
    <row r="132" spans="3:31">
      <c r="C132" s="50" t="str">
        <f>IF(C131&lt;'Print Variations'!$F$5,C131+1,IF(C131='Print Variations'!$F$5,IF('Print Variations'!$F$7=0,IF('Print Variations'!$D$5="$","",IF(IFERROR(MATCH(301,C$13:C131,0),0)&gt;0,"",301)),101),IF(C131&gt;='Print Variations'!$F$7,IF(OR('Print Variations'!$D$5="$",'Print Variations'!$D$5=0),"",IF(IFERROR(MATCH(301,C$13:C131,0),0)&gt;0,"",301)),C131+1)))</f>
        <v/>
      </c>
      <c r="D132" s="32" t="str">
        <f>IFERROR(IF(C132="","",IF(C132=301,"Sales Tax",VLOOKUP(C132,IF(C132&lt;=100,'Enter Cabinet Order Here'!$E:$G,'Enter Additional Product Here'!$E:$G),IF(C132&lt;=100,2,3),FALSE))),"")</f>
        <v/>
      </c>
      <c r="E132" s="157" t="str">
        <f>IFERROR(IF(IF(C132=301,"Sales Tax",VLOOKUP(D132,IF(C132&lt;=100,'Print Here'!$W:$X,'Enter Additional Product Here'!$G:$M),IF(C132&lt;=100,2,3),FALSE))=0,"",IF(C132=301,"Sales Tax",VLOOKUP(D132,IF(C132&lt;=100,'Print Here'!$W:$X,'Enter Additional Product Here'!$G:$M),IF(C132&lt;=100,2,3),FALSE))),"")</f>
        <v/>
      </c>
      <c r="F132" s="157"/>
      <c r="G132" s="157"/>
      <c r="H132" s="157"/>
      <c r="I132" s="157"/>
      <c r="J132" s="157"/>
      <c r="K132" s="133" t="str">
        <f>IFERROR(IF(C132="","",IF(C132=301,"1",VLOOKUP(C132,IF(C132&lt;=100,'Enter Cabinet Order Here'!$E:$G,'Enter Additional Product Here'!$E:$G),IF(C132&lt;=100,3,2),FALSE))),"")</f>
        <v/>
      </c>
      <c r="L132" s="134" t="str">
        <f>IFERROR(IF(C132=301,"",VLOOKUP(D132,IF(C132&lt;=100,'Enter Cabinet Order Here'!$X:$Y,'Enter Additional Product Here'!$G:$H),IF(C132&lt;=100,2,2),FALSE)),"")</f>
        <v/>
      </c>
      <c r="M132" s="134" t="str">
        <f>IFERROR(IF(C132="","",IF(C132=301,'Print Variations'!$D$5,VLOOKUP(C132,IF(C132&lt;=100,'Enter Cabinet Order Here'!$E:$K,'Enter Additional Product Here'!$E:$H),IF(C132&lt;=100,7,4),FALSE))),"")</f>
        <v/>
      </c>
      <c r="N132" s="134" t="str">
        <f t="shared" si="5"/>
        <v/>
      </c>
      <c r="O132" s="50" t="str">
        <f>IF(O131&lt;'Print Variations'!$F$5,O131+1,IF(O131='Print Variations'!$F$5,IF('Print Variations'!$F$7=0,IF('Print Variations'!$D$5="$","",IF(IFERROR(MATCH(301,O$13:O131,0),0)&gt;0,"",301)),101),IF(O131&gt;='Print Variations'!$F$7,IF(OR('Print Variations'!$D$5="$",'Print Variations'!$D$5=0),"",IF(IFERROR(MATCH(301,O$13:O131,0),0)&gt;0,"",301)),O131+1)))</f>
        <v/>
      </c>
      <c r="P132" s="32" t="str">
        <f>IFERROR(IF(O132="","",IF(O132=301,"Sales Tax",VLOOKUP(O132,IF(O132&lt;=100,'Enter Cabinet Order Here'!$E:$G,'Enter Additional Product Here'!$E:$G),IF(O132&lt;=100,2,3),FALSE))),"")</f>
        <v/>
      </c>
      <c r="Q132" s="157" t="str">
        <f>IFERROR(IF(IF(O132=301,"Sales Tax",VLOOKUP(P132,IF(O132&lt;=100,'Print Here'!$W:$X,'Enter Additional Product Here'!$G:$M),IF(O132&lt;=100,2,3),FALSE))=0,"",IF(O132=301,"Sales Tax",VLOOKUP(P132,IF(O132&lt;=100,'Print Here'!$W:$X,'Enter Additional Product Here'!$G:$M),IF(O132&lt;=100,2,3),FALSE))),"")</f>
        <v/>
      </c>
      <c r="R132" s="157"/>
      <c r="S132" s="157"/>
      <c r="T132" s="157"/>
      <c r="U132" s="157"/>
      <c r="V132" s="157"/>
      <c r="W132" s="157"/>
      <c r="X132" s="133" t="str">
        <f>IFERROR(IF(O132="","",IF(O132=301,"1",VLOOKUP(O132,IF(O132&lt;=100,'Enter Cabinet Order Here'!$E:$G,'Enter Additional Product Here'!$E:$G),IF(O132&lt;=100,3,2),FALSE))),"")</f>
        <v/>
      </c>
      <c r="Y132" s="134" t="str">
        <f>IFERROR(IF(O132="","",IF(O132=301,'Print Variations'!$D$5,VLOOKUP(O132,IF(O132&lt;=100,'Enter Cabinet Order Here'!$E:$K,'Enter Additional Product Here'!$E:$H),IF(O132&lt;=100,7,4),FALSE))),"")</f>
        <v/>
      </c>
      <c r="Z132" s="134" t="str">
        <f t="shared" si="2"/>
        <v/>
      </c>
      <c r="AD132" s="72" t="s">
        <v>877</v>
      </c>
      <c r="AE132" s="75" t="s">
        <v>3208</v>
      </c>
    </row>
    <row r="133" spans="3:31">
      <c r="C133" s="50" t="str">
        <f>IF(C132&lt;'Print Variations'!$F$5,C132+1,IF(C132='Print Variations'!$F$5,IF('Print Variations'!$F$7=0,IF('Print Variations'!$D$5="$","",IF(IFERROR(MATCH(301,C$13:C132,0),0)&gt;0,"",301)),101),IF(C132&gt;='Print Variations'!$F$7,IF(OR('Print Variations'!$D$5="$",'Print Variations'!$D$5=0),"",IF(IFERROR(MATCH(301,C$13:C132,0),0)&gt;0,"",301)),C132+1)))</f>
        <v/>
      </c>
      <c r="D133" s="32" t="str">
        <f>IFERROR(IF(C133="","",IF(C133=301,"Sales Tax",VLOOKUP(C133,IF(C133&lt;=100,'Enter Cabinet Order Here'!$E:$G,'Enter Additional Product Here'!$E:$G),IF(C133&lt;=100,2,3),FALSE))),"")</f>
        <v/>
      </c>
      <c r="E133" s="157" t="str">
        <f>IFERROR(IF(IF(C133=301,"Sales Tax",VLOOKUP(D133,IF(C133&lt;=100,'Print Here'!$W:$X,'Enter Additional Product Here'!$G:$M),IF(C133&lt;=100,2,3),FALSE))=0,"",IF(C133=301,"Sales Tax",VLOOKUP(D133,IF(C133&lt;=100,'Print Here'!$W:$X,'Enter Additional Product Here'!$G:$M),IF(C133&lt;=100,2,3),FALSE))),"")</f>
        <v/>
      </c>
      <c r="F133" s="157"/>
      <c r="G133" s="157"/>
      <c r="H133" s="157"/>
      <c r="I133" s="157"/>
      <c r="J133" s="157"/>
      <c r="K133" s="133" t="str">
        <f>IFERROR(IF(C133="","",IF(C133=301,"1",VLOOKUP(C133,IF(C133&lt;=100,'Enter Cabinet Order Here'!$E:$G,'Enter Additional Product Here'!$E:$G),IF(C133&lt;=100,3,2),FALSE))),"")</f>
        <v/>
      </c>
      <c r="L133" s="134" t="str">
        <f>IFERROR(IF(C133=301,"",VLOOKUP(D133,IF(C133&lt;=100,'Enter Cabinet Order Here'!$X:$Y,'Enter Additional Product Here'!$G:$H),IF(C133&lt;=100,2,2),FALSE)),"")</f>
        <v/>
      </c>
      <c r="M133" s="134" t="str">
        <f>IFERROR(IF(C133="","",IF(C133=301,'Print Variations'!$D$5,VLOOKUP(C133,IF(C133&lt;=100,'Enter Cabinet Order Here'!$E:$K,'Enter Additional Product Here'!$E:$H),IF(C133&lt;=100,7,4),FALSE))),"")</f>
        <v/>
      </c>
      <c r="N133" s="134" t="str">
        <f t="shared" si="5"/>
        <v/>
      </c>
      <c r="O133" s="50" t="str">
        <f>IF(O132&lt;'Print Variations'!$F$5,O132+1,IF(O132='Print Variations'!$F$5,IF('Print Variations'!$F$7=0,IF('Print Variations'!$D$5="$","",IF(IFERROR(MATCH(301,O$13:O132,0),0)&gt;0,"",301)),101),IF(O132&gt;='Print Variations'!$F$7,IF(OR('Print Variations'!$D$5="$",'Print Variations'!$D$5=0),"",IF(IFERROR(MATCH(301,O$13:O132,0),0)&gt;0,"",301)),O132+1)))</f>
        <v/>
      </c>
      <c r="P133" s="32" t="str">
        <f>IFERROR(IF(O133="","",IF(O133=301,"Sales Tax",VLOOKUP(O133,IF(O133&lt;=100,'Enter Cabinet Order Here'!$E:$G,'Enter Additional Product Here'!$E:$G),IF(O133&lt;=100,2,3),FALSE))),"")</f>
        <v/>
      </c>
      <c r="Q133" s="157" t="str">
        <f>IFERROR(IF(IF(O133=301,"Sales Tax",VLOOKUP(P133,IF(O133&lt;=100,'Print Here'!$W:$X,'Enter Additional Product Here'!$G:$M),IF(O133&lt;=100,2,3),FALSE))=0,"",IF(O133=301,"Sales Tax",VLOOKUP(P133,IF(O133&lt;=100,'Print Here'!$W:$X,'Enter Additional Product Here'!$G:$M),IF(O133&lt;=100,2,3),FALSE))),"")</f>
        <v/>
      </c>
      <c r="R133" s="157"/>
      <c r="S133" s="157"/>
      <c r="T133" s="157"/>
      <c r="U133" s="157"/>
      <c r="V133" s="157"/>
      <c r="W133" s="157"/>
      <c r="X133" s="133" t="str">
        <f>IFERROR(IF(O133="","",IF(O133=301,"1",VLOOKUP(O133,IF(O133&lt;=100,'Enter Cabinet Order Here'!$E:$G,'Enter Additional Product Here'!$E:$G),IF(O133&lt;=100,3,2),FALSE))),"")</f>
        <v/>
      </c>
      <c r="Y133" s="134" t="str">
        <f>IFERROR(IF(O133="","",IF(O133=301,'Print Variations'!$D$5,VLOOKUP(O133,IF(O133&lt;=100,'Enter Cabinet Order Here'!$E:$K,'Enter Additional Product Here'!$E:$H),IF(O133&lt;=100,7,4),FALSE))),"")</f>
        <v/>
      </c>
      <c r="Z133" s="134" t="str">
        <f t="shared" si="2"/>
        <v/>
      </c>
      <c r="AD133" s="72" t="s">
        <v>878</v>
      </c>
      <c r="AE133" s="75" t="s">
        <v>2668</v>
      </c>
    </row>
    <row r="134" spans="3:31">
      <c r="C134" s="50" t="str">
        <f>IF(C133&lt;'Print Variations'!$F$5,C133+1,IF(C133='Print Variations'!$F$5,IF('Print Variations'!$F$7=0,IF('Print Variations'!$D$5="$","",IF(IFERROR(MATCH(301,C$13:C133,0),0)&gt;0,"",301)),101),IF(C133&gt;='Print Variations'!$F$7,IF(OR('Print Variations'!$D$5="$",'Print Variations'!$D$5=0),"",IF(IFERROR(MATCH(301,C$13:C133,0),0)&gt;0,"",301)),C133+1)))</f>
        <v/>
      </c>
      <c r="D134" s="32" t="str">
        <f>IFERROR(IF(C134="","",IF(C134=301,"Sales Tax",VLOOKUP(C134,IF(C134&lt;=100,'Enter Cabinet Order Here'!$E:$G,'Enter Additional Product Here'!$E:$G),IF(C134&lt;=100,2,3),FALSE))),"")</f>
        <v/>
      </c>
      <c r="E134" s="157" t="str">
        <f>IFERROR(IF(IF(C134=301,"Sales Tax",VLOOKUP(D134,IF(C134&lt;=100,'Print Here'!$W:$X,'Enter Additional Product Here'!$G:$M),IF(C134&lt;=100,2,3),FALSE))=0,"",IF(C134=301,"Sales Tax",VLOOKUP(D134,IF(C134&lt;=100,'Print Here'!$W:$X,'Enter Additional Product Here'!$G:$M),IF(C134&lt;=100,2,3),FALSE))),"")</f>
        <v/>
      </c>
      <c r="F134" s="157"/>
      <c r="G134" s="157"/>
      <c r="H134" s="157"/>
      <c r="I134" s="157"/>
      <c r="J134" s="157"/>
      <c r="K134" s="133" t="str">
        <f>IFERROR(IF(C134="","",IF(C134=301,"1",VLOOKUP(C134,IF(C134&lt;=100,'Enter Cabinet Order Here'!$E:$G,'Enter Additional Product Here'!$E:$G),IF(C134&lt;=100,3,2),FALSE))),"")</f>
        <v/>
      </c>
      <c r="L134" s="134" t="str">
        <f>IFERROR(IF(C134=301,"",VLOOKUP(D134,IF(C134&lt;=100,'Enter Cabinet Order Here'!$X:$Y,'Enter Additional Product Here'!$G:$H),IF(C134&lt;=100,2,2),FALSE)),"")</f>
        <v/>
      </c>
      <c r="M134" s="134" t="str">
        <f>IFERROR(IF(C134="","",IF(C134=301,'Print Variations'!$D$5,VLOOKUP(C134,IF(C134&lt;=100,'Enter Cabinet Order Here'!$E:$K,'Enter Additional Product Here'!$E:$H),IF(C134&lt;=100,7,4),FALSE))),"")</f>
        <v/>
      </c>
      <c r="N134" s="134" t="str">
        <f t="shared" si="5"/>
        <v/>
      </c>
      <c r="O134" s="50" t="str">
        <f>IF(O133&lt;'Print Variations'!$F$5,O133+1,IF(O133='Print Variations'!$F$5,IF('Print Variations'!$F$7=0,IF('Print Variations'!$D$5="$","",IF(IFERROR(MATCH(301,O$13:O133,0),0)&gt;0,"",301)),101),IF(O133&gt;='Print Variations'!$F$7,IF(OR('Print Variations'!$D$5="$",'Print Variations'!$D$5=0),"",IF(IFERROR(MATCH(301,O$13:O133,0),0)&gt;0,"",301)),O133+1)))</f>
        <v/>
      </c>
      <c r="P134" s="32" t="str">
        <f>IFERROR(IF(O134="","",IF(O134=301,"Sales Tax",VLOOKUP(O134,IF(O134&lt;=100,'Enter Cabinet Order Here'!$E:$G,'Enter Additional Product Here'!$E:$G),IF(O134&lt;=100,2,3),FALSE))),"")</f>
        <v/>
      </c>
      <c r="Q134" s="157" t="str">
        <f>IFERROR(IF(IF(O134=301,"Sales Tax",VLOOKUP(P134,IF(O134&lt;=100,'Print Here'!$W:$X,'Enter Additional Product Here'!$G:$M),IF(O134&lt;=100,2,3),FALSE))=0,"",IF(O134=301,"Sales Tax",VLOOKUP(P134,IF(O134&lt;=100,'Print Here'!$W:$X,'Enter Additional Product Here'!$G:$M),IF(O134&lt;=100,2,3),FALSE))),"")</f>
        <v/>
      </c>
      <c r="R134" s="157"/>
      <c r="S134" s="157"/>
      <c r="T134" s="157"/>
      <c r="U134" s="157"/>
      <c r="V134" s="157"/>
      <c r="W134" s="157"/>
      <c r="X134" s="133" t="str">
        <f>IFERROR(IF(O134="","",IF(O134=301,"1",VLOOKUP(O134,IF(O134&lt;=100,'Enter Cabinet Order Here'!$E:$G,'Enter Additional Product Here'!$E:$G),IF(O134&lt;=100,3,2),FALSE))),"")</f>
        <v/>
      </c>
      <c r="Y134" s="134" t="str">
        <f>IFERROR(IF(O134="","",IF(O134=301,'Print Variations'!$D$5,VLOOKUP(O134,IF(O134&lt;=100,'Enter Cabinet Order Here'!$E:$K,'Enter Additional Product Here'!$E:$H),IF(O134&lt;=100,7,4),FALSE))),"")</f>
        <v/>
      </c>
      <c r="Z134" s="134" t="str">
        <f t="shared" si="2"/>
        <v/>
      </c>
      <c r="AD134" s="72" t="s">
        <v>879</v>
      </c>
      <c r="AE134" s="75" t="s">
        <v>3604</v>
      </c>
    </row>
    <row r="135" spans="3:31">
      <c r="C135" s="50" t="str">
        <f>IF(C134&lt;'Print Variations'!$F$5,C134+1,IF(C134='Print Variations'!$F$5,IF('Print Variations'!$F$7=0,IF('Print Variations'!$D$5="$","",IF(IFERROR(MATCH(301,C$13:C134,0),0)&gt;0,"",301)),101),IF(C134&gt;='Print Variations'!$F$7,IF(OR('Print Variations'!$D$5="$",'Print Variations'!$D$5=0),"",IF(IFERROR(MATCH(301,C$13:C134,0),0)&gt;0,"",301)),C134+1)))</f>
        <v/>
      </c>
      <c r="D135" s="32" t="str">
        <f>IFERROR(IF(C135="","",IF(C135=301,"Sales Tax",VLOOKUP(C135,IF(C135&lt;=100,'Enter Cabinet Order Here'!$E:$G,'Enter Additional Product Here'!$E:$G),IF(C135&lt;=100,2,3),FALSE))),"")</f>
        <v/>
      </c>
      <c r="E135" s="157" t="str">
        <f>IFERROR(IF(IF(C135=301,"Sales Tax",VLOOKUP(D135,IF(C135&lt;=100,'Print Here'!$W:$X,'Enter Additional Product Here'!$G:$M),IF(C135&lt;=100,2,3),FALSE))=0,"",IF(C135=301,"Sales Tax",VLOOKUP(D135,IF(C135&lt;=100,'Print Here'!$W:$X,'Enter Additional Product Here'!$G:$M),IF(C135&lt;=100,2,3),FALSE))),"")</f>
        <v/>
      </c>
      <c r="F135" s="157"/>
      <c r="G135" s="157"/>
      <c r="H135" s="157"/>
      <c r="I135" s="157"/>
      <c r="J135" s="157"/>
      <c r="K135" s="133" t="str">
        <f>IFERROR(IF(C135="","",IF(C135=301,"1",VLOOKUP(C135,IF(C135&lt;=100,'Enter Cabinet Order Here'!$E:$G,'Enter Additional Product Here'!$E:$G),IF(C135&lt;=100,3,2),FALSE))),"")</f>
        <v/>
      </c>
      <c r="L135" s="134" t="str">
        <f>IFERROR(IF(C135=301,"",VLOOKUP(D135,IF(C135&lt;=100,'Enter Cabinet Order Here'!$X:$Y,'Enter Additional Product Here'!$G:$H),IF(C135&lt;=100,2,2),FALSE)),"")</f>
        <v/>
      </c>
      <c r="M135" s="134" t="str">
        <f>IFERROR(IF(C135="","",IF(C135=301,'Print Variations'!$D$5,VLOOKUP(C135,IF(C135&lt;=100,'Enter Cabinet Order Here'!$E:$K,'Enter Additional Product Here'!$E:$H),IF(C135&lt;=100,7,4),FALSE))),"")</f>
        <v/>
      </c>
      <c r="N135" s="134" t="str">
        <f t="shared" si="5"/>
        <v/>
      </c>
      <c r="O135" s="50" t="str">
        <f>IF(O134&lt;'Print Variations'!$F$5,O134+1,IF(O134='Print Variations'!$F$5,IF('Print Variations'!$F$7=0,IF('Print Variations'!$D$5="$","",IF(IFERROR(MATCH(301,O$13:O134,0),0)&gt;0,"",301)),101),IF(O134&gt;='Print Variations'!$F$7,IF(OR('Print Variations'!$D$5="$",'Print Variations'!$D$5=0),"",IF(IFERROR(MATCH(301,O$13:O134,0),0)&gt;0,"",301)),O134+1)))</f>
        <v/>
      </c>
      <c r="P135" s="32" t="str">
        <f>IFERROR(IF(O135="","",IF(O135=301,"Sales Tax",VLOOKUP(O135,IF(O135&lt;=100,'Enter Cabinet Order Here'!$E:$G,'Enter Additional Product Here'!$E:$G),IF(O135&lt;=100,2,3),FALSE))),"")</f>
        <v/>
      </c>
      <c r="Q135" s="157" t="str">
        <f>IFERROR(IF(IF(O135=301,"Sales Tax",VLOOKUP(P135,IF(O135&lt;=100,'Print Here'!$W:$X,'Enter Additional Product Here'!$G:$M),IF(O135&lt;=100,2,3),FALSE))=0,"",IF(O135=301,"Sales Tax",VLOOKUP(P135,IF(O135&lt;=100,'Print Here'!$W:$X,'Enter Additional Product Here'!$G:$M),IF(O135&lt;=100,2,3),FALSE))),"")</f>
        <v/>
      </c>
      <c r="R135" s="157"/>
      <c r="S135" s="157"/>
      <c r="T135" s="157"/>
      <c r="U135" s="157"/>
      <c r="V135" s="157"/>
      <c r="W135" s="157"/>
      <c r="X135" s="133" t="str">
        <f>IFERROR(IF(O135="","",IF(O135=301,"1",VLOOKUP(O135,IF(O135&lt;=100,'Enter Cabinet Order Here'!$E:$G,'Enter Additional Product Here'!$E:$G),IF(O135&lt;=100,3,2),FALSE))),"")</f>
        <v/>
      </c>
      <c r="Y135" s="134" t="str">
        <f>IFERROR(IF(O135="","",IF(O135=301,'Print Variations'!$D$5,VLOOKUP(O135,IF(O135&lt;=100,'Enter Cabinet Order Here'!$E:$K,'Enter Additional Product Here'!$E:$H),IF(O135&lt;=100,7,4),FALSE))),"")</f>
        <v/>
      </c>
      <c r="Z135" s="134" t="str">
        <f t="shared" si="2"/>
        <v/>
      </c>
      <c r="AD135" s="72" t="s">
        <v>4621</v>
      </c>
      <c r="AE135" s="75" t="s">
        <v>4958</v>
      </c>
    </row>
    <row r="136" spans="3:31">
      <c r="C136" s="50" t="str">
        <f>IF(C135&lt;'Print Variations'!$F$5,C135+1,IF(C135='Print Variations'!$F$5,IF('Print Variations'!$F$7=0,IF('Print Variations'!$D$5="$","",IF(IFERROR(MATCH(301,C$13:C135,0),0)&gt;0,"",301)),101),IF(C135&gt;='Print Variations'!$F$7,IF(OR('Print Variations'!$D$5="$",'Print Variations'!$D$5=0),"",IF(IFERROR(MATCH(301,C$13:C135,0),0)&gt;0,"",301)),C135+1)))</f>
        <v/>
      </c>
      <c r="D136" s="32" t="str">
        <f>IFERROR(IF(C136="","",IF(C136=301,"Sales Tax",VLOOKUP(C136,IF(C136&lt;=100,'Enter Cabinet Order Here'!$E:$G,'Enter Additional Product Here'!$E:$G),IF(C136&lt;=100,2,3),FALSE))),"")</f>
        <v/>
      </c>
      <c r="E136" s="157" t="str">
        <f>IFERROR(IF(IF(C136=301,"Sales Tax",VLOOKUP(D136,IF(C136&lt;=100,'Print Here'!$W:$X,'Enter Additional Product Here'!$G:$M),IF(C136&lt;=100,2,3),FALSE))=0,"",IF(C136=301,"Sales Tax",VLOOKUP(D136,IF(C136&lt;=100,'Print Here'!$W:$X,'Enter Additional Product Here'!$G:$M),IF(C136&lt;=100,2,3),FALSE))),"")</f>
        <v/>
      </c>
      <c r="F136" s="157"/>
      <c r="G136" s="157"/>
      <c r="H136" s="157"/>
      <c r="I136" s="157"/>
      <c r="J136" s="157"/>
      <c r="K136" s="133" t="str">
        <f>IFERROR(IF(C136="","",IF(C136=301,"1",VLOOKUP(C136,IF(C136&lt;=100,'Enter Cabinet Order Here'!$E:$G,'Enter Additional Product Here'!$E:$G),IF(C136&lt;=100,3,2),FALSE))),"")</f>
        <v/>
      </c>
      <c r="L136" s="134" t="str">
        <f>IFERROR(IF(C136=301,"",VLOOKUP(D136,IF(C136&lt;=100,'Enter Cabinet Order Here'!$X:$Y,'Enter Additional Product Here'!$G:$H),IF(C136&lt;=100,2,2),FALSE)),"")</f>
        <v/>
      </c>
      <c r="M136" s="134" t="str">
        <f>IFERROR(IF(C136="","",IF(C136=301,'Print Variations'!$D$5,VLOOKUP(C136,IF(C136&lt;=100,'Enter Cabinet Order Here'!$E:$K,'Enter Additional Product Here'!$E:$H),IF(C136&lt;=100,7,4),FALSE))),"")</f>
        <v/>
      </c>
      <c r="N136" s="134" t="str">
        <f t="shared" si="5"/>
        <v/>
      </c>
      <c r="O136" s="50" t="str">
        <f>IF(O135&lt;'Print Variations'!$F$5,O135+1,IF(O135='Print Variations'!$F$5,IF('Print Variations'!$F$7=0,IF('Print Variations'!$D$5="$","",IF(IFERROR(MATCH(301,O$13:O135,0),0)&gt;0,"",301)),101),IF(O135&gt;='Print Variations'!$F$7,IF(OR('Print Variations'!$D$5="$",'Print Variations'!$D$5=0),"",IF(IFERROR(MATCH(301,O$13:O135,0),0)&gt;0,"",301)),O135+1)))</f>
        <v/>
      </c>
      <c r="P136" s="32" t="str">
        <f>IFERROR(IF(O136="","",IF(O136=301,"Sales Tax",VLOOKUP(O136,IF(O136&lt;=100,'Enter Cabinet Order Here'!$E:$G,'Enter Additional Product Here'!$E:$G),IF(O136&lt;=100,2,3),FALSE))),"")</f>
        <v/>
      </c>
      <c r="Q136" s="157" t="str">
        <f>IFERROR(IF(IF(O136=301,"Sales Tax",VLOOKUP(P136,IF(O136&lt;=100,'Print Here'!$W:$X,'Enter Additional Product Here'!$G:$M),IF(O136&lt;=100,2,3),FALSE))=0,"",IF(O136=301,"Sales Tax",VLOOKUP(P136,IF(O136&lt;=100,'Print Here'!$W:$X,'Enter Additional Product Here'!$G:$M),IF(O136&lt;=100,2,3),FALSE))),"")</f>
        <v/>
      </c>
      <c r="R136" s="157"/>
      <c r="S136" s="157"/>
      <c r="T136" s="157"/>
      <c r="U136" s="157"/>
      <c r="V136" s="157"/>
      <c r="W136" s="157"/>
      <c r="X136" s="133" t="str">
        <f>IFERROR(IF(O136="","",IF(O136=301,"1",VLOOKUP(O136,IF(O136&lt;=100,'Enter Cabinet Order Here'!$E:$G,'Enter Additional Product Here'!$E:$G),IF(O136&lt;=100,3,2),FALSE))),"")</f>
        <v/>
      </c>
      <c r="Y136" s="134" t="str">
        <f>IFERROR(IF(O136="","",IF(O136=301,'Print Variations'!$D$5,VLOOKUP(O136,IF(O136&lt;=100,'Enter Cabinet Order Here'!$E:$K,'Enter Additional Product Here'!$E:$H),IF(O136&lt;=100,7,4),FALSE))),"")</f>
        <v/>
      </c>
      <c r="Z136" s="134" t="str">
        <f t="shared" si="2"/>
        <v/>
      </c>
      <c r="AD136" s="72" t="s">
        <v>880</v>
      </c>
      <c r="AE136" s="75" t="s">
        <v>4153</v>
      </c>
    </row>
    <row r="137" spans="3:31">
      <c r="C137" s="50" t="str">
        <f>IF(C136&lt;'Print Variations'!$F$5,C136+1,IF(C136='Print Variations'!$F$5,IF('Print Variations'!$F$7=0,IF('Print Variations'!$D$5="$","",IF(IFERROR(MATCH(301,C$13:C136,0),0)&gt;0,"",301)),101),IF(C136&gt;='Print Variations'!$F$7,IF(OR('Print Variations'!$D$5="$",'Print Variations'!$D$5=0),"",IF(IFERROR(MATCH(301,C$13:C136,0),0)&gt;0,"",301)),C136+1)))</f>
        <v/>
      </c>
      <c r="D137" s="32" t="str">
        <f>IFERROR(IF(C137="","",IF(C137=301,"Sales Tax",VLOOKUP(C137,IF(C137&lt;=100,'Enter Cabinet Order Here'!$E:$G,'Enter Additional Product Here'!$E:$G),IF(C137&lt;=100,2,3),FALSE))),"")</f>
        <v/>
      </c>
      <c r="E137" s="157" t="str">
        <f>IFERROR(IF(IF(C137=301,"Sales Tax",VLOOKUP(D137,IF(C137&lt;=100,'Print Here'!$W:$X,'Enter Additional Product Here'!$G:$M),IF(C137&lt;=100,2,3),FALSE))=0,"",IF(C137=301,"Sales Tax",VLOOKUP(D137,IF(C137&lt;=100,'Print Here'!$W:$X,'Enter Additional Product Here'!$G:$M),IF(C137&lt;=100,2,3),FALSE))),"")</f>
        <v/>
      </c>
      <c r="F137" s="157"/>
      <c r="G137" s="157"/>
      <c r="H137" s="157"/>
      <c r="I137" s="157"/>
      <c r="J137" s="157"/>
      <c r="K137" s="133" t="str">
        <f>IFERROR(IF(C137="","",IF(C137=301,"1",VLOOKUP(C137,IF(C137&lt;=100,'Enter Cabinet Order Here'!$E:$G,'Enter Additional Product Here'!$E:$G),IF(C137&lt;=100,3,2),FALSE))),"")</f>
        <v/>
      </c>
      <c r="L137" s="134" t="str">
        <f>IFERROR(IF(C137=301,"",VLOOKUP(D137,IF(C137&lt;=100,'Enter Cabinet Order Here'!$X:$Y,'Enter Additional Product Here'!$G:$H),IF(C137&lt;=100,2,2),FALSE)),"")</f>
        <v/>
      </c>
      <c r="M137" s="134" t="str">
        <f>IFERROR(IF(C137="","",IF(C137=301,'Print Variations'!$D$5,VLOOKUP(C137,IF(C137&lt;=100,'Enter Cabinet Order Here'!$E:$K,'Enter Additional Product Here'!$E:$H),IF(C137&lt;=100,7,4),FALSE))),"")</f>
        <v/>
      </c>
      <c r="N137" s="134" t="str">
        <f t="shared" si="5"/>
        <v/>
      </c>
      <c r="O137" s="50" t="str">
        <f>IF(O136&lt;'Print Variations'!$F$5,O136+1,IF(O136='Print Variations'!$F$5,IF('Print Variations'!$F$7=0,IF('Print Variations'!$D$5="$","",IF(IFERROR(MATCH(301,O$13:O136,0),0)&gt;0,"",301)),101),IF(O136&gt;='Print Variations'!$F$7,IF(OR('Print Variations'!$D$5="$",'Print Variations'!$D$5=0),"",IF(IFERROR(MATCH(301,O$13:O136,0),0)&gt;0,"",301)),O136+1)))</f>
        <v/>
      </c>
      <c r="P137" s="32" t="str">
        <f>IFERROR(IF(O137="","",IF(O137=301,"Sales Tax",VLOOKUP(O137,IF(O137&lt;=100,'Enter Cabinet Order Here'!$E:$G,'Enter Additional Product Here'!$E:$G),IF(O137&lt;=100,2,3),FALSE))),"")</f>
        <v/>
      </c>
      <c r="Q137" s="157" t="str">
        <f>IFERROR(IF(IF(O137=301,"Sales Tax",VLOOKUP(P137,IF(O137&lt;=100,'Print Here'!$W:$X,'Enter Additional Product Here'!$G:$M),IF(O137&lt;=100,2,3),FALSE))=0,"",IF(O137=301,"Sales Tax",VLOOKUP(P137,IF(O137&lt;=100,'Print Here'!$W:$X,'Enter Additional Product Here'!$G:$M),IF(O137&lt;=100,2,3),FALSE))),"")</f>
        <v/>
      </c>
      <c r="R137" s="157"/>
      <c r="S137" s="157"/>
      <c r="T137" s="157"/>
      <c r="U137" s="157"/>
      <c r="V137" s="157"/>
      <c r="W137" s="157"/>
      <c r="X137" s="133" t="str">
        <f>IFERROR(IF(O137="","",IF(O137=301,"1",VLOOKUP(O137,IF(O137&lt;=100,'Enter Cabinet Order Here'!$E:$G,'Enter Additional Product Here'!$E:$G),IF(O137&lt;=100,3,2),FALSE))),"")</f>
        <v/>
      </c>
      <c r="Y137" s="134" t="str">
        <f>IFERROR(IF(O137="","",IF(O137=301,'Print Variations'!$D$5,VLOOKUP(O137,IF(O137&lt;=100,'Enter Cabinet Order Here'!$E:$K,'Enter Additional Product Here'!$E:$H),IF(O137&lt;=100,7,4),FALSE))),"")</f>
        <v/>
      </c>
      <c r="Z137" s="134" t="str">
        <f t="shared" si="2"/>
        <v/>
      </c>
      <c r="AD137" s="72" t="s">
        <v>398</v>
      </c>
      <c r="AE137" s="75" t="s">
        <v>3059</v>
      </c>
    </row>
    <row r="138" spans="3:31">
      <c r="C138" s="50" t="str">
        <f>IF(C137&lt;'Print Variations'!$F$5,C137+1,IF(C137='Print Variations'!$F$5,IF('Print Variations'!$F$7=0,IF('Print Variations'!$D$5="$","",IF(IFERROR(MATCH(301,C$13:C137,0),0)&gt;0,"",301)),101),IF(C137&gt;='Print Variations'!$F$7,IF(OR('Print Variations'!$D$5="$",'Print Variations'!$D$5=0),"",IF(IFERROR(MATCH(301,C$13:C137,0),0)&gt;0,"",301)),C137+1)))</f>
        <v/>
      </c>
      <c r="D138" s="32" t="str">
        <f>IFERROR(IF(C138="","",IF(C138=301,"Sales Tax",VLOOKUP(C138,IF(C138&lt;=100,'Enter Cabinet Order Here'!$E:$G,'Enter Additional Product Here'!$E:$G),IF(C138&lt;=100,2,3),FALSE))),"")</f>
        <v/>
      </c>
      <c r="E138" s="157" t="str">
        <f>IFERROR(IF(IF(C138=301,"Sales Tax",VLOOKUP(D138,IF(C138&lt;=100,'Print Here'!$W:$X,'Enter Additional Product Here'!$G:$M),IF(C138&lt;=100,2,3),FALSE))=0,"",IF(C138=301,"Sales Tax",VLOOKUP(D138,IF(C138&lt;=100,'Print Here'!$W:$X,'Enter Additional Product Here'!$G:$M),IF(C138&lt;=100,2,3),FALSE))),"")</f>
        <v/>
      </c>
      <c r="F138" s="157"/>
      <c r="G138" s="157"/>
      <c r="H138" s="157"/>
      <c r="I138" s="157"/>
      <c r="J138" s="157"/>
      <c r="K138" s="133" t="str">
        <f>IFERROR(IF(C138="","",IF(C138=301,"1",VLOOKUP(C138,IF(C138&lt;=100,'Enter Cabinet Order Here'!$E:$G,'Enter Additional Product Here'!$E:$G),IF(C138&lt;=100,3,2),FALSE))),"")</f>
        <v/>
      </c>
      <c r="L138" s="134" t="str">
        <f>IFERROR(IF(C138=301,"",VLOOKUP(D138,IF(C138&lt;=100,'Enter Cabinet Order Here'!$X:$Y,'Enter Additional Product Here'!$G:$H),IF(C138&lt;=100,2,2),FALSE)),"")</f>
        <v/>
      </c>
      <c r="M138" s="134" t="str">
        <f>IFERROR(IF(C138="","",IF(C138=301,'Print Variations'!$D$5,VLOOKUP(C138,IF(C138&lt;=100,'Enter Cabinet Order Here'!$E:$K,'Enter Additional Product Here'!$E:$H),IF(C138&lt;=100,7,4),FALSE))),"")</f>
        <v/>
      </c>
      <c r="N138" s="134" t="str">
        <f t="shared" si="5"/>
        <v/>
      </c>
      <c r="O138" s="50" t="str">
        <f>IF(O137&lt;'Print Variations'!$F$5,O137+1,IF(O137='Print Variations'!$F$5,IF('Print Variations'!$F$7=0,IF('Print Variations'!$D$5="$","",IF(IFERROR(MATCH(301,O$13:O137,0),0)&gt;0,"",301)),101),IF(O137&gt;='Print Variations'!$F$7,IF(OR('Print Variations'!$D$5="$",'Print Variations'!$D$5=0),"",IF(IFERROR(MATCH(301,O$13:O137,0),0)&gt;0,"",301)),O137+1)))</f>
        <v/>
      </c>
      <c r="P138" s="32" t="str">
        <f>IFERROR(IF(O138="","",IF(O138=301,"Sales Tax",VLOOKUP(O138,IF(O138&lt;=100,'Enter Cabinet Order Here'!$E:$G,'Enter Additional Product Here'!$E:$G),IF(O138&lt;=100,2,3),FALSE))),"")</f>
        <v/>
      </c>
      <c r="Q138" s="157" t="str">
        <f>IFERROR(IF(IF(O138=301,"Sales Tax",VLOOKUP(P138,IF(O138&lt;=100,'Print Here'!$W:$X,'Enter Additional Product Here'!$G:$M),IF(O138&lt;=100,2,3),FALSE))=0,"",IF(O138=301,"Sales Tax",VLOOKUP(P138,IF(O138&lt;=100,'Print Here'!$W:$X,'Enter Additional Product Here'!$G:$M),IF(O138&lt;=100,2,3),FALSE))),"")</f>
        <v/>
      </c>
      <c r="R138" s="157"/>
      <c r="S138" s="157"/>
      <c r="T138" s="157"/>
      <c r="U138" s="157"/>
      <c r="V138" s="157"/>
      <c r="W138" s="157"/>
      <c r="X138" s="133" t="str">
        <f>IFERROR(IF(O138="","",IF(O138=301,"1",VLOOKUP(O138,IF(O138&lt;=100,'Enter Cabinet Order Here'!$E:$G,'Enter Additional Product Here'!$E:$G),IF(O138&lt;=100,3,2),FALSE))),"")</f>
        <v/>
      </c>
      <c r="Y138" s="134" t="str">
        <f>IFERROR(IF(O138="","",IF(O138=301,'Print Variations'!$D$5,VLOOKUP(O138,IF(O138&lt;=100,'Enter Cabinet Order Here'!$E:$K,'Enter Additional Product Here'!$E:$H),IF(O138&lt;=100,7,4),FALSE))),"")</f>
        <v/>
      </c>
      <c r="Z138" s="134" t="str">
        <f t="shared" si="2"/>
        <v/>
      </c>
      <c r="AD138" s="72" t="s">
        <v>399</v>
      </c>
      <c r="AE138" s="75" t="s">
        <v>2517</v>
      </c>
    </row>
    <row r="139" spans="3:31">
      <c r="C139" s="50" t="str">
        <f>IF(C138&lt;'Print Variations'!$F$5,C138+1,IF(C138='Print Variations'!$F$5,IF('Print Variations'!$F$7=0,IF('Print Variations'!$D$5="$","",IF(IFERROR(MATCH(301,C$13:C138,0),0)&gt;0,"",301)),101),IF(C138&gt;='Print Variations'!$F$7,IF(OR('Print Variations'!$D$5="$",'Print Variations'!$D$5=0),"",IF(IFERROR(MATCH(301,C$13:C138,0),0)&gt;0,"",301)),C138+1)))</f>
        <v/>
      </c>
      <c r="D139" s="32" t="str">
        <f>IFERROR(IF(C139="","",IF(C139=301,"Sales Tax",VLOOKUP(C139,IF(C139&lt;=100,'Enter Cabinet Order Here'!$E:$G,'Enter Additional Product Here'!$E:$G),IF(C139&lt;=100,2,3),FALSE))),"")</f>
        <v/>
      </c>
      <c r="E139" s="157" t="str">
        <f>IFERROR(IF(IF(C139=301,"Sales Tax",VLOOKUP(D139,IF(C139&lt;=100,'Print Here'!$W:$X,'Enter Additional Product Here'!$G:$M),IF(C139&lt;=100,2,3),FALSE))=0,"",IF(C139=301,"Sales Tax",VLOOKUP(D139,IF(C139&lt;=100,'Print Here'!$W:$X,'Enter Additional Product Here'!$G:$M),IF(C139&lt;=100,2,3),FALSE))),"")</f>
        <v/>
      </c>
      <c r="F139" s="157"/>
      <c r="G139" s="157"/>
      <c r="H139" s="157"/>
      <c r="I139" s="157"/>
      <c r="J139" s="157"/>
      <c r="K139" s="133" t="str">
        <f>IFERROR(IF(C139="","",IF(C139=301,"1",VLOOKUP(C139,IF(C139&lt;=100,'Enter Cabinet Order Here'!$E:$G,'Enter Additional Product Here'!$E:$G),IF(C139&lt;=100,3,2),FALSE))),"")</f>
        <v/>
      </c>
      <c r="L139" s="134" t="str">
        <f>IFERROR(IF(C139=301,"",VLOOKUP(D139,IF(C139&lt;=100,'Enter Cabinet Order Here'!$X:$Y,'Enter Additional Product Here'!$G:$H),IF(C139&lt;=100,2,2),FALSE)),"")</f>
        <v/>
      </c>
      <c r="M139" s="134" t="str">
        <f>IFERROR(IF(C139="","",IF(C139=301,'Print Variations'!$D$5,VLOOKUP(C139,IF(C139&lt;=100,'Enter Cabinet Order Here'!$E:$K,'Enter Additional Product Here'!$E:$H),IF(C139&lt;=100,7,4),FALSE))),"")</f>
        <v/>
      </c>
      <c r="N139" s="134" t="str">
        <f t="shared" si="5"/>
        <v/>
      </c>
      <c r="O139" s="50" t="str">
        <f>IF(O138&lt;'Print Variations'!$F$5,O138+1,IF(O138='Print Variations'!$F$5,IF('Print Variations'!$F$7=0,IF('Print Variations'!$D$5="$","",IF(IFERROR(MATCH(301,O$13:O138,0),0)&gt;0,"",301)),101),IF(O138&gt;='Print Variations'!$F$7,IF(OR('Print Variations'!$D$5="$",'Print Variations'!$D$5=0),"",IF(IFERROR(MATCH(301,O$13:O138,0),0)&gt;0,"",301)),O138+1)))</f>
        <v/>
      </c>
      <c r="P139" s="32" t="str">
        <f>IFERROR(IF(O139="","",IF(O139=301,"Sales Tax",VLOOKUP(O139,IF(O139&lt;=100,'Enter Cabinet Order Here'!$E:$G,'Enter Additional Product Here'!$E:$G),IF(O139&lt;=100,2,3),FALSE))),"")</f>
        <v/>
      </c>
      <c r="Q139" s="157" t="str">
        <f>IFERROR(IF(IF(O139=301,"Sales Tax",VLOOKUP(P139,IF(O139&lt;=100,'Print Here'!$W:$X,'Enter Additional Product Here'!$G:$M),IF(O139&lt;=100,2,3),FALSE))=0,"",IF(O139=301,"Sales Tax",VLOOKUP(P139,IF(O139&lt;=100,'Print Here'!$W:$X,'Enter Additional Product Here'!$G:$M),IF(O139&lt;=100,2,3),FALSE))),"")</f>
        <v/>
      </c>
      <c r="R139" s="157"/>
      <c r="S139" s="157"/>
      <c r="T139" s="157"/>
      <c r="U139" s="157"/>
      <c r="V139" s="157"/>
      <c r="W139" s="157"/>
      <c r="X139" s="133" t="str">
        <f>IFERROR(IF(O139="","",IF(O139=301,"1",VLOOKUP(O139,IF(O139&lt;=100,'Enter Cabinet Order Here'!$E:$G,'Enter Additional Product Here'!$E:$G),IF(O139&lt;=100,3,2),FALSE))),"")</f>
        <v/>
      </c>
      <c r="Y139" s="134" t="str">
        <f>IFERROR(IF(O139="","",IF(O139=301,'Print Variations'!$D$5,VLOOKUP(O139,IF(O139&lt;=100,'Enter Cabinet Order Here'!$E:$K,'Enter Additional Product Here'!$E:$H),IF(O139&lt;=100,7,4),FALSE))),"")</f>
        <v/>
      </c>
      <c r="Z139" s="134" t="str">
        <f t="shared" si="2"/>
        <v/>
      </c>
      <c r="AD139" s="72" t="s">
        <v>400</v>
      </c>
      <c r="AE139" s="75" t="s">
        <v>4002</v>
      </c>
    </row>
    <row r="140" spans="3:31">
      <c r="C140" s="50" t="str">
        <f>IF(C139&lt;'Print Variations'!$F$5,C139+1,IF(C139='Print Variations'!$F$5,IF('Print Variations'!$F$7=0,IF('Print Variations'!$D$5="$","",IF(IFERROR(MATCH(301,C$13:C139,0),0)&gt;0,"",301)),101),IF(C139&gt;='Print Variations'!$F$7,IF(OR('Print Variations'!$D$5="$",'Print Variations'!$D$5=0),"",IF(IFERROR(MATCH(301,C$13:C139,0),0)&gt;0,"",301)),C139+1)))</f>
        <v/>
      </c>
      <c r="D140" s="32" t="str">
        <f>IFERROR(IF(C140="","",IF(C140=301,"Sales Tax",VLOOKUP(C140,IF(C140&lt;=100,'Enter Cabinet Order Here'!$E:$G,'Enter Additional Product Here'!$E:$G),IF(C140&lt;=100,2,3),FALSE))),"")</f>
        <v/>
      </c>
      <c r="E140" s="157" t="str">
        <f>IFERROR(IF(IF(C140=301,"Sales Tax",VLOOKUP(D140,IF(C140&lt;=100,'Print Here'!$W:$X,'Enter Additional Product Here'!$G:$M),IF(C140&lt;=100,2,3),FALSE))=0,"",IF(C140=301,"Sales Tax",VLOOKUP(D140,IF(C140&lt;=100,'Print Here'!$W:$X,'Enter Additional Product Here'!$G:$M),IF(C140&lt;=100,2,3),FALSE))),"")</f>
        <v/>
      </c>
      <c r="F140" s="157"/>
      <c r="G140" s="157"/>
      <c r="H140" s="157"/>
      <c r="I140" s="157"/>
      <c r="J140" s="157"/>
      <c r="K140" s="133" t="str">
        <f>IFERROR(IF(C140="","",IF(C140=301,"1",VLOOKUP(C140,IF(C140&lt;=100,'Enter Cabinet Order Here'!$E:$G,'Enter Additional Product Here'!$E:$G),IF(C140&lt;=100,3,2),FALSE))),"")</f>
        <v/>
      </c>
      <c r="L140" s="134" t="str">
        <f>IFERROR(IF(C140=301,"",VLOOKUP(D140,IF(C140&lt;=100,'Enter Cabinet Order Here'!$X:$Y,'Enter Additional Product Here'!$G:$H),IF(C140&lt;=100,2,2),FALSE)),"")</f>
        <v/>
      </c>
      <c r="M140" s="134" t="str">
        <f>IFERROR(IF(C140="","",IF(C140=301,'Print Variations'!$D$5,VLOOKUP(C140,IF(C140&lt;=100,'Enter Cabinet Order Here'!$E:$K,'Enter Additional Product Here'!$E:$H),IF(C140&lt;=100,7,4),FALSE))),"")</f>
        <v/>
      </c>
      <c r="N140" s="134" t="str">
        <f t="shared" si="5"/>
        <v/>
      </c>
      <c r="O140" s="50" t="str">
        <f>IF(O139&lt;'Print Variations'!$F$5,O139+1,IF(O139='Print Variations'!$F$5,IF('Print Variations'!$F$7=0,IF('Print Variations'!$D$5="$","",IF(IFERROR(MATCH(301,O$13:O139,0),0)&gt;0,"",301)),101),IF(O139&gt;='Print Variations'!$F$7,IF(OR('Print Variations'!$D$5="$",'Print Variations'!$D$5=0),"",IF(IFERROR(MATCH(301,O$13:O139,0),0)&gt;0,"",301)),O139+1)))</f>
        <v/>
      </c>
      <c r="P140" s="32" t="str">
        <f>IFERROR(IF(O140="","",IF(O140=301,"Sales Tax",VLOOKUP(O140,IF(O140&lt;=100,'Enter Cabinet Order Here'!$E:$G,'Enter Additional Product Here'!$E:$G),IF(O140&lt;=100,2,3),FALSE))),"")</f>
        <v/>
      </c>
      <c r="Q140" s="157" t="str">
        <f>IFERROR(IF(IF(O140=301,"Sales Tax",VLOOKUP(P140,IF(O140&lt;=100,'Print Here'!$W:$X,'Enter Additional Product Here'!$G:$M),IF(O140&lt;=100,2,3),FALSE))=0,"",IF(O140=301,"Sales Tax",VLOOKUP(P140,IF(O140&lt;=100,'Print Here'!$W:$X,'Enter Additional Product Here'!$G:$M),IF(O140&lt;=100,2,3),FALSE))),"")</f>
        <v/>
      </c>
      <c r="R140" s="157"/>
      <c r="S140" s="157"/>
      <c r="T140" s="157"/>
      <c r="U140" s="157"/>
      <c r="V140" s="157"/>
      <c r="W140" s="157"/>
      <c r="X140" s="133" t="str">
        <f>IFERROR(IF(O140="","",IF(O140=301,"1",VLOOKUP(O140,IF(O140&lt;=100,'Enter Cabinet Order Here'!$E:$G,'Enter Additional Product Here'!$E:$G),IF(O140&lt;=100,3,2),FALSE))),"")</f>
        <v/>
      </c>
      <c r="Y140" s="134" t="str">
        <f>IFERROR(IF(O140="","",IF(O140=301,'Print Variations'!$D$5,VLOOKUP(O140,IF(O140&lt;=100,'Enter Cabinet Order Here'!$E:$K,'Enter Additional Product Here'!$E:$H),IF(O140&lt;=100,7,4),FALSE))),"")</f>
        <v/>
      </c>
      <c r="Z140" s="134" t="str">
        <f t="shared" si="2"/>
        <v/>
      </c>
      <c r="AD140" s="72" t="s">
        <v>881</v>
      </c>
      <c r="AE140" s="75" t="s">
        <v>3209</v>
      </c>
    </row>
    <row r="141" spans="3:31">
      <c r="C141" s="50" t="str">
        <f>IF(C140&lt;'Print Variations'!$F$5,C140+1,IF(C140='Print Variations'!$F$5,IF('Print Variations'!$F$7=0,IF('Print Variations'!$D$5="$","",IF(IFERROR(MATCH(301,C$13:C140,0),0)&gt;0,"",301)),101),IF(C140&gt;='Print Variations'!$F$7,IF(OR('Print Variations'!$D$5="$",'Print Variations'!$D$5=0),"",IF(IFERROR(MATCH(301,C$13:C140,0),0)&gt;0,"",301)),C140+1)))</f>
        <v/>
      </c>
      <c r="D141" s="32" t="str">
        <f>IFERROR(IF(C141="","",IF(C141=301,"Sales Tax",VLOOKUP(C141,IF(C141&lt;=100,'Enter Cabinet Order Here'!$E:$G,'Enter Additional Product Here'!$E:$G),IF(C141&lt;=100,2,3),FALSE))),"")</f>
        <v/>
      </c>
      <c r="E141" s="157" t="str">
        <f>IFERROR(IF(IF(C141=301,"Sales Tax",VLOOKUP(D141,IF(C141&lt;=100,'Print Here'!$W:$X,'Enter Additional Product Here'!$G:$M),IF(C141&lt;=100,2,3),FALSE))=0,"",IF(C141=301,"Sales Tax",VLOOKUP(D141,IF(C141&lt;=100,'Print Here'!$W:$X,'Enter Additional Product Here'!$G:$M),IF(C141&lt;=100,2,3),FALSE))),"")</f>
        <v/>
      </c>
      <c r="F141" s="157"/>
      <c r="G141" s="157"/>
      <c r="H141" s="157"/>
      <c r="I141" s="157"/>
      <c r="J141" s="157"/>
      <c r="K141" s="133" t="str">
        <f>IFERROR(IF(C141="","",IF(C141=301,"1",VLOOKUP(C141,IF(C141&lt;=100,'Enter Cabinet Order Here'!$E:$G,'Enter Additional Product Here'!$E:$G),IF(C141&lt;=100,3,2),FALSE))),"")</f>
        <v/>
      </c>
      <c r="L141" s="134" t="str">
        <f>IFERROR(IF(C141=301,"",VLOOKUP(D141,IF(C141&lt;=100,'Enter Cabinet Order Here'!$X:$Y,'Enter Additional Product Here'!$G:$H),IF(C141&lt;=100,2,2),FALSE)),"")</f>
        <v/>
      </c>
      <c r="M141" s="134" t="str">
        <f>IFERROR(IF(C141="","",IF(C141=301,'Print Variations'!$D$5,VLOOKUP(C141,IF(C141&lt;=100,'Enter Cabinet Order Here'!$E:$K,'Enter Additional Product Here'!$E:$H),IF(C141&lt;=100,7,4),FALSE))),"")</f>
        <v/>
      </c>
      <c r="N141" s="134" t="str">
        <f t="shared" si="5"/>
        <v/>
      </c>
      <c r="O141" s="50" t="str">
        <f>IF(O140&lt;'Print Variations'!$F$5,O140+1,IF(O140='Print Variations'!$F$5,IF('Print Variations'!$F$7=0,IF('Print Variations'!$D$5="$","",IF(IFERROR(MATCH(301,O$13:O140,0),0)&gt;0,"",301)),101),IF(O140&gt;='Print Variations'!$F$7,IF(OR('Print Variations'!$D$5="$",'Print Variations'!$D$5=0),"",IF(IFERROR(MATCH(301,O$13:O140,0),0)&gt;0,"",301)),O140+1)))</f>
        <v/>
      </c>
      <c r="P141" s="32" t="str">
        <f>IFERROR(IF(O141="","",IF(O141=301,"Sales Tax",VLOOKUP(O141,IF(O141&lt;=100,'Enter Cabinet Order Here'!$E:$G,'Enter Additional Product Here'!$E:$G),IF(O141&lt;=100,2,3),FALSE))),"")</f>
        <v/>
      </c>
      <c r="Q141" s="157" t="str">
        <f>IFERROR(IF(IF(O141=301,"Sales Tax",VLOOKUP(P141,IF(O141&lt;=100,'Print Here'!$W:$X,'Enter Additional Product Here'!$G:$M),IF(O141&lt;=100,2,3),FALSE))=0,"",IF(O141=301,"Sales Tax",VLOOKUP(P141,IF(O141&lt;=100,'Print Here'!$W:$X,'Enter Additional Product Here'!$G:$M),IF(O141&lt;=100,2,3),FALSE))),"")</f>
        <v/>
      </c>
      <c r="R141" s="157"/>
      <c r="S141" s="157"/>
      <c r="T141" s="157"/>
      <c r="U141" s="157"/>
      <c r="V141" s="157"/>
      <c r="W141" s="157"/>
      <c r="X141" s="133" t="str">
        <f>IFERROR(IF(O141="","",IF(O141=301,"1",VLOOKUP(O141,IF(O141&lt;=100,'Enter Cabinet Order Here'!$E:$G,'Enter Additional Product Here'!$E:$G),IF(O141&lt;=100,3,2),FALSE))),"")</f>
        <v/>
      </c>
      <c r="Y141" s="134" t="str">
        <f>IFERROR(IF(O141="","",IF(O141=301,'Print Variations'!$D$5,VLOOKUP(O141,IF(O141&lt;=100,'Enter Cabinet Order Here'!$E:$K,'Enter Additional Product Here'!$E:$H),IF(O141&lt;=100,7,4),FALSE))),"")</f>
        <v/>
      </c>
      <c r="Z141" s="134" t="str">
        <f t="shared" si="2"/>
        <v/>
      </c>
      <c r="AD141" s="72" t="s">
        <v>882</v>
      </c>
      <c r="AE141" s="75" t="s">
        <v>2669</v>
      </c>
    </row>
    <row r="142" spans="3:31">
      <c r="C142" s="50" t="str">
        <f>IF(C141&lt;'Print Variations'!$F$5,C141+1,IF(C141='Print Variations'!$F$5,IF('Print Variations'!$F$7=0,IF('Print Variations'!$D$5="$","",IF(IFERROR(MATCH(301,C$13:C141,0),0)&gt;0,"",301)),101),IF(C141&gt;='Print Variations'!$F$7,IF(OR('Print Variations'!$D$5="$",'Print Variations'!$D$5=0),"",IF(IFERROR(MATCH(301,C$13:C141,0),0)&gt;0,"",301)),C141+1)))</f>
        <v/>
      </c>
      <c r="D142" s="32" t="str">
        <f>IFERROR(IF(C142="","",IF(C142=301,"Sales Tax",VLOOKUP(C142,IF(C142&lt;=100,'Enter Cabinet Order Here'!$E:$G,'Enter Additional Product Here'!$E:$G),IF(C142&lt;=100,2,3),FALSE))),"")</f>
        <v/>
      </c>
      <c r="E142" s="157" t="str">
        <f>IFERROR(IF(IF(C142=301,"Sales Tax",VLOOKUP(D142,IF(C142&lt;=100,'Print Here'!$W:$X,'Enter Additional Product Here'!$G:$M),IF(C142&lt;=100,2,3),FALSE))=0,"",IF(C142=301,"Sales Tax",VLOOKUP(D142,IF(C142&lt;=100,'Print Here'!$W:$X,'Enter Additional Product Here'!$G:$M),IF(C142&lt;=100,2,3),FALSE))),"")</f>
        <v/>
      </c>
      <c r="F142" s="157"/>
      <c r="G142" s="157"/>
      <c r="H142" s="157"/>
      <c r="I142" s="157"/>
      <c r="J142" s="157"/>
      <c r="K142" s="133" t="str">
        <f>IFERROR(IF(C142="","",IF(C142=301,"1",VLOOKUP(C142,IF(C142&lt;=100,'Enter Cabinet Order Here'!$E:$G,'Enter Additional Product Here'!$E:$G),IF(C142&lt;=100,3,2),FALSE))),"")</f>
        <v/>
      </c>
      <c r="L142" s="134" t="str">
        <f>IFERROR(IF(C142=301,"",VLOOKUP(D142,IF(C142&lt;=100,'Enter Cabinet Order Here'!$X:$Y,'Enter Additional Product Here'!$G:$H),IF(C142&lt;=100,2,2),FALSE)),"")</f>
        <v/>
      </c>
      <c r="M142" s="134" t="str">
        <f>IFERROR(IF(C142="","",IF(C142=301,'Print Variations'!$D$5,VLOOKUP(C142,IF(C142&lt;=100,'Enter Cabinet Order Here'!$E:$K,'Enter Additional Product Here'!$E:$H),IF(C142&lt;=100,7,4),FALSE))),"")</f>
        <v/>
      </c>
      <c r="N142" s="134" t="str">
        <f t="shared" si="5"/>
        <v/>
      </c>
      <c r="O142" s="50" t="str">
        <f>IF(O141&lt;'Print Variations'!$F$5,O141+1,IF(O141='Print Variations'!$F$5,IF('Print Variations'!$F$7=0,IF('Print Variations'!$D$5="$","",IF(IFERROR(MATCH(301,O$13:O141,0),0)&gt;0,"",301)),101),IF(O141&gt;='Print Variations'!$F$7,IF(OR('Print Variations'!$D$5="$",'Print Variations'!$D$5=0),"",IF(IFERROR(MATCH(301,O$13:O141,0),0)&gt;0,"",301)),O141+1)))</f>
        <v/>
      </c>
      <c r="P142" s="32" t="str">
        <f>IFERROR(IF(O142="","",IF(O142=301,"Sales Tax",VLOOKUP(O142,IF(O142&lt;=100,'Enter Cabinet Order Here'!$E:$G,'Enter Additional Product Here'!$E:$G),IF(O142&lt;=100,2,3),FALSE))),"")</f>
        <v/>
      </c>
      <c r="Q142" s="157" t="str">
        <f>IFERROR(IF(IF(O142=301,"Sales Tax",VLOOKUP(P142,IF(O142&lt;=100,'Print Here'!$W:$X,'Enter Additional Product Here'!$G:$M),IF(O142&lt;=100,2,3),FALSE))=0,"",IF(O142=301,"Sales Tax",VLOOKUP(P142,IF(O142&lt;=100,'Print Here'!$W:$X,'Enter Additional Product Here'!$G:$M),IF(O142&lt;=100,2,3),FALSE))),"")</f>
        <v/>
      </c>
      <c r="R142" s="157"/>
      <c r="S142" s="157"/>
      <c r="T142" s="157"/>
      <c r="U142" s="157"/>
      <c r="V142" s="157"/>
      <c r="W142" s="157"/>
      <c r="X142" s="133" t="str">
        <f>IFERROR(IF(O142="","",IF(O142=301,"1",VLOOKUP(O142,IF(O142&lt;=100,'Enter Cabinet Order Here'!$E:$G,'Enter Additional Product Here'!$E:$G),IF(O142&lt;=100,3,2),FALSE))),"")</f>
        <v/>
      </c>
      <c r="Y142" s="134" t="str">
        <f>IFERROR(IF(O142="","",IF(O142=301,'Print Variations'!$D$5,VLOOKUP(O142,IF(O142&lt;=100,'Enter Cabinet Order Here'!$E:$K,'Enter Additional Product Here'!$E:$H),IF(O142&lt;=100,7,4),FALSE))),"")</f>
        <v/>
      </c>
      <c r="Z142" s="134" t="str">
        <f t="shared" ref="Z142:Z205" si="6">IFERROR(X142*Y142,"")</f>
        <v/>
      </c>
      <c r="AD142" s="72" t="s">
        <v>883</v>
      </c>
      <c r="AE142" s="75" t="s">
        <v>3605</v>
      </c>
    </row>
    <row r="143" spans="3:31">
      <c r="C143" s="50" t="str">
        <f>IF(C142&lt;'Print Variations'!$F$5,C142+1,IF(C142='Print Variations'!$F$5,IF('Print Variations'!$F$7=0,IF('Print Variations'!$D$5="$","",IF(IFERROR(MATCH(301,C$13:C142,0),0)&gt;0,"",301)),101),IF(C142&gt;='Print Variations'!$F$7,IF(OR('Print Variations'!$D$5="$",'Print Variations'!$D$5=0),"",IF(IFERROR(MATCH(301,C$13:C142,0),0)&gt;0,"",301)),C142+1)))</f>
        <v/>
      </c>
      <c r="D143" s="32" t="str">
        <f>IFERROR(IF(C143="","",IF(C143=301,"Sales Tax",VLOOKUP(C143,IF(C143&lt;=100,'Enter Cabinet Order Here'!$E:$G,'Enter Additional Product Here'!$E:$G),IF(C143&lt;=100,2,3),FALSE))),"")</f>
        <v/>
      </c>
      <c r="E143" s="157" t="str">
        <f>IFERROR(IF(IF(C143=301,"Sales Tax",VLOOKUP(D143,IF(C143&lt;=100,'Print Here'!$W:$X,'Enter Additional Product Here'!$G:$M),IF(C143&lt;=100,2,3),FALSE))=0,"",IF(C143=301,"Sales Tax",VLOOKUP(D143,IF(C143&lt;=100,'Print Here'!$W:$X,'Enter Additional Product Here'!$G:$M),IF(C143&lt;=100,2,3),FALSE))),"")</f>
        <v/>
      </c>
      <c r="F143" s="157"/>
      <c r="G143" s="157"/>
      <c r="H143" s="157"/>
      <c r="I143" s="157"/>
      <c r="J143" s="157"/>
      <c r="K143" s="133" t="str">
        <f>IFERROR(IF(C143="","",IF(C143=301,"1",VLOOKUP(C143,IF(C143&lt;=100,'Enter Cabinet Order Here'!$E:$G,'Enter Additional Product Here'!$E:$G),IF(C143&lt;=100,3,2),FALSE))),"")</f>
        <v/>
      </c>
      <c r="L143" s="134" t="str">
        <f>IFERROR(IF(C143=301,"",VLOOKUP(D143,IF(C143&lt;=100,'Enter Cabinet Order Here'!$X:$Y,'Enter Additional Product Here'!$G:$H),IF(C143&lt;=100,2,2),FALSE)),"")</f>
        <v/>
      </c>
      <c r="M143" s="134" t="str">
        <f>IFERROR(IF(C143="","",IF(C143=301,'Print Variations'!$D$5,VLOOKUP(C143,IF(C143&lt;=100,'Enter Cabinet Order Here'!$E:$K,'Enter Additional Product Here'!$E:$H),IF(C143&lt;=100,7,4),FALSE))),"")</f>
        <v/>
      </c>
      <c r="N143" s="134" t="str">
        <f t="shared" si="5"/>
        <v/>
      </c>
      <c r="O143" s="50" t="str">
        <f>IF(O142&lt;'Print Variations'!$F$5,O142+1,IF(O142='Print Variations'!$F$5,IF('Print Variations'!$F$7=0,IF('Print Variations'!$D$5="$","",IF(IFERROR(MATCH(301,O$13:O142,0),0)&gt;0,"",301)),101),IF(O142&gt;='Print Variations'!$F$7,IF(OR('Print Variations'!$D$5="$",'Print Variations'!$D$5=0),"",IF(IFERROR(MATCH(301,O$13:O142,0),0)&gt;0,"",301)),O142+1)))</f>
        <v/>
      </c>
      <c r="P143" s="32" t="str">
        <f>IFERROR(IF(O143="","",IF(O143=301,"Sales Tax",VLOOKUP(O143,IF(O143&lt;=100,'Enter Cabinet Order Here'!$E:$G,'Enter Additional Product Here'!$E:$G),IF(O143&lt;=100,2,3),FALSE))),"")</f>
        <v/>
      </c>
      <c r="Q143" s="157" t="str">
        <f>IFERROR(IF(IF(O143=301,"Sales Tax",VLOOKUP(P143,IF(O143&lt;=100,'Print Here'!$W:$X,'Enter Additional Product Here'!$G:$M),IF(O143&lt;=100,2,3),FALSE))=0,"",IF(O143=301,"Sales Tax",VLOOKUP(P143,IF(O143&lt;=100,'Print Here'!$W:$X,'Enter Additional Product Here'!$G:$M),IF(O143&lt;=100,2,3),FALSE))),"")</f>
        <v/>
      </c>
      <c r="R143" s="157"/>
      <c r="S143" s="157"/>
      <c r="T143" s="157"/>
      <c r="U143" s="157"/>
      <c r="V143" s="157"/>
      <c r="W143" s="157"/>
      <c r="X143" s="133" t="str">
        <f>IFERROR(IF(O143="","",IF(O143=301,"1",VLOOKUP(O143,IF(O143&lt;=100,'Enter Cabinet Order Here'!$E:$G,'Enter Additional Product Here'!$E:$G),IF(O143&lt;=100,3,2),FALSE))),"")</f>
        <v/>
      </c>
      <c r="Y143" s="134" t="str">
        <f>IFERROR(IF(O143="","",IF(O143=301,'Print Variations'!$D$5,VLOOKUP(O143,IF(O143&lt;=100,'Enter Cabinet Order Here'!$E:$K,'Enter Additional Product Here'!$E:$H),IF(O143&lt;=100,7,4),FALSE))),"")</f>
        <v/>
      </c>
      <c r="Z143" s="134" t="str">
        <f t="shared" si="6"/>
        <v/>
      </c>
      <c r="AD143" s="72" t="s">
        <v>4622</v>
      </c>
      <c r="AE143" s="72" t="s">
        <v>4959</v>
      </c>
    </row>
    <row r="144" spans="3:31">
      <c r="C144" s="50" t="str">
        <f>IF(C143&lt;'Print Variations'!$F$5,C143+1,IF(C143='Print Variations'!$F$5,IF('Print Variations'!$F$7=0,IF('Print Variations'!$D$5="$","",IF(IFERROR(MATCH(301,C$13:C143,0),0)&gt;0,"",301)),101),IF(C143&gt;='Print Variations'!$F$7,IF(OR('Print Variations'!$D$5="$",'Print Variations'!$D$5=0),"",IF(IFERROR(MATCH(301,C$13:C143,0),0)&gt;0,"",301)),C143+1)))</f>
        <v/>
      </c>
      <c r="D144" s="32" t="str">
        <f>IFERROR(IF(C144="","",IF(C144=301,"Sales Tax",VLOOKUP(C144,IF(C144&lt;=100,'Enter Cabinet Order Here'!$E:$G,'Enter Additional Product Here'!$E:$G),IF(C144&lt;=100,2,3),FALSE))),"")</f>
        <v/>
      </c>
      <c r="E144" s="157" t="str">
        <f>IFERROR(IF(IF(C144=301,"Sales Tax",VLOOKUP(D144,IF(C144&lt;=100,'Print Here'!$W:$X,'Enter Additional Product Here'!$G:$M),IF(C144&lt;=100,2,3),FALSE))=0,"",IF(C144=301,"Sales Tax",VLOOKUP(D144,IF(C144&lt;=100,'Print Here'!$W:$X,'Enter Additional Product Here'!$G:$M),IF(C144&lt;=100,2,3),FALSE))),"")</f>
        <v/>
      </c>
      <c r="F144" s="157"/>
      <c r="G144" s="157"/>
      <c r="H144" s="157"/>
      <c r="I144" s="157"/>
      <c r="J144" s="157"/>
      <c r="K144" s="133" t="str">
        <f>IFERROR(IF(C144="","",IF(C144=301,"1",VLOOKUP(C144,IF(C144&lt;=100,'Enter Cabinet Order Here'!$E:$G,'Enter Additional Product Here'!$E:$G),IF(C144&lt;=100,3,2),FALSE))),"")</f>
        <v/>
      </c>
      <c r="L144" s="134" t="str">
        <f>IFERROR(IF(C144=301,"",VLOOKUP(D144,IF(C144&lt;=100,'Enter Cabinet Order Here'!$X:$Y,'Enter Additional Product Here'!$G:$H),IF(C144&lt;=100,2,2),FALSE)),"")</f>
        <v/>
      </c>
      <c r="M144" s="134" t="str">
        <f>IFERROR(IF(C144="","",IF(C144=301,'Print Variations'!$D$5,VLOOKUP(C144,IF(C144&lt;=100,'Enter Cabinet Order Here'!$E:$K,'Enter Additional Product Here'!$E:$H),IF(C144&lt;=100,7,4),FALSE))),"")</f>
        <v/>
      </c>
      <c r="N144" s="134" t="str">
        <f t="shared" si="5"/>
        <v/>
      </c>
      <c r="O144" s="50" t="str">
        <f>IF(O143&lt;'Print Variations'!$F$5,O143+1,IF(O143='Print Variations'!$F$5,IF('Print Variations'!$F$7=0,IF('Print Variations'!$D$5="$","",IF(IFERROR(MATCH(301,O$13:O143,0),0)&gt;0,"",301)),101),IF(O143&gt;='Print Variations'!$F$7,IF(OR('Print Variations'!$D$5="$",'Print Variations'!$D$5=0),"",IF(IFERROR(MATCH(301,O$13:O143,0),0)&gt;0,"",301)),O143+1)))</f>
        <v/>
      </c>
      <c r="P144" s="32" t="str">
        <f>IFERROR(IF(O144="","",IF(O144=301,"Sales Tax",VLOOKUP(O144,IF(O144&lt;=100,'Enter Cabinet Order Here'!$E:$G,'Enter Additional Product Here'!$E:$G),IF(O144&lt;=100,2,3),FALSE))),"")</f>
        <v/>
      </c>
      <c r="Q144" s="157" t="str">
        <f>IFERROR(IF(IF(O144=301,"Sales Tax",VLOOKUP(P144,IF(O144&lt;=100,'Print Here'!$W:$X,'Enter Additional Product Here'!$G:$M),IF(O144&lt;=100,2,3),FALSE))=0,"",IF(O144=301,"Sales Tax",VLOOKUP(P144,IF(O144&lt;=100,'Print Here'!$W:$X,'Enter Additional Product Here'!$G:$M),IF(O144&lt;=100,2,3),FALSE))),"")</f>
        <v/>
      </c>
      <c r="R144" s="157"/>
      <c r="S144" s="157"/>
      <c r="T144" s="157"/>
      <c r="U144" s="157"/>
      <c r="V144" s="157"/>
      <c r="W144" s="157"/>
      <c r="X144" s="133" t="str">
        <f>IFERROR(IF(O144="","",IF(O144=301,"1",VLOOKUP(O144,IF(O144&lt;=100,'Enter Cabinet Order Here'!$E:$G,'Enter Additional Product Here'!$E:$G),IF(O144&lt;=100,3,2),FALSE))),"")</f>
        <v/>
      </c>
      <c r="Y144" s="134" t="str">
        <f>IFERROR(IF(O144="","",IF(O144=301,'Print Variations'!$D$5,VLOOKUP(O144,IF(O144&lt;=100,'Enter Cabinet Order Here'!$E:$K,'Enter Additional Product Here'!$E:$H),IF(O144&lt;=100,7,4),FALSE))),"")</f>
        <v/>
      </c>
      <c r="Z144" s="134" t="str">
        <f t="shared" si="6"/>
        <v/>
      </c>
      <c r="AD144" s="72" t="s">
        <v>884</v>
      </c>
      <c r="AE144" s="72" t="s">
        <v>4154</v>
      </c>
    </row>
    <row r="145" spans="3:31">
      <c r="C145" s="50" t="str">
        <f>IF(C144&lt;'Print Variations'!$F$5,C144+1,IF(C144='Print Variations'!$F$5,IF('Print Variations'!$F$7=0,IF('Print Variations'!$D$5="$","",IF(IFERROR(MATCH(301,C$13:C144,0),0)&gt;0,"",301)),101),IF(C144&gt;='Print Variations'!$F$7,IF(OR('Print Variations'!$D$5="$",'Print Variations'!$D$5=0),"",IF(IFERROR(MATCH(301,C$13:C144,0),0)&gt;0,"",301)),C144+1)))</f>
        <v/>
      </c>
      <c r="D145" s="32" t="str">
        <f>IFERROR(IF(C145="","",IF(C145=301,"Sales Tax",VLOOKUP(C145,IF(C145&lt;=100,'Enter Cabinet Order Here'!$E:$G,'Enter Additional Product Here'!$E:$G),IF(C145&lt;=100,2,3),FALSE))),"")</f>
        <v/>
      </c>
      <c r="E145" s="157" t="str">
        <f>IFERROR(IF(IF(C145=301,"Sales Tax",VLOOKUP(D145,IF(C145&lt;=100,'Print Here'!$W:$X,'Enter Additional Product Here'!$G:$M),IF(C145&lt;=100,2,3),FALSE))=0,"",IF(C145=301,"Sales Tax",VLOOKUP(D145,IF(C145&lt;=100,'Print Here'!$W:$X,'Enter Additional Product Here'!$G:$M),IF(C145&lt;=100,2,3),FALSE))),"")</f>
        <v/>
      </c>
      <c r="F145" s="157"/>
      <c r="G145" s="157"/>
      <c r="H145" s="157"/>
      <c r="I145" s="157"/>
      <c r="J145" s="157"/>
      <c r="K145" s="133" t="str">
        <f>IFERROR(IF(C145="","",IF(C145=301,"1",VLOOKUP(C145,IF(C145&lt;=100,'Enter Cabinet Order Here'!$E:$G,'Enter Additional Product Here'!$E:$G),IF(C145&lt;=100,3,2),FALSE))),"")</f>
        <v/>
      </c>
      <c r="L145" s="134" t="str">
        <f>IFERROR(IF(C145=301,"",VLOOKUP(D145,IF(C145&lt;=100,'Enter Cabinet Order Here'!$X:$Y,'Enter Additional Product Here'!$G:$H),IF(C145&lt;=100,2,2),FALSE)),"")</f>
        <v/>
      </c>
      <c r="M145" s="134" t="str">
        <f>IFERROR(IF(C145="","",IF(C145=301,'Print Variations'!$D$5,VLOOKUP(C145,IF(C145&lt;=100,'Enter Cabinet Order Here'!$E:$K,'Enter Additional Product Here'!$E:$H),IF(C145&lt;=100,7,4),FALSE))),"")</f>
        <v/>
      </c>
      <c r="N145" s="134" t="str">
        <f t="shared" si="5"/>
        <v/>
      </c>
      <c r="O145" s="50" t="str">
        <f>IF(O144&lt;'Print Variations'!$F$5,O144+1,IF(O144='Print Variations'!$F$5,IF('Print Variations'!$F$7=0,IF('Print Variations'!$D$5="$","",IF(IFERROR(MATCH(301,O$13:O144,0),0)&gt;0,"",301)),101),IF(O144&gt;='Print Variations'!$F$7,IF(OR('Print Variations'!$D$5="$",'Print Variations'!$D$5=0),"",IF(IFERROR(MATCH(301,O$13:O144,0),0)&gt;0,"",301)),O144+1)))</f>
        <v/>
      </c>
      <c r="P145" s="32" t="str">
        <f>IFERROR(IF(O145="","",IF(O145=301,"Sales Tax",VLOOKUP(O145,IF(O145&lt;=100,'Enter Cabinet Order Here'!$E:$G,'Enter Additional Product Here'!$E:$G),IF(O145&lt;=100,2,3),FALSE))),"")</f>
        <v/>
      </c>
      <c r="Q145" s="157" t="str">
        <f>IFERROR(IF(IF(O145=301,"Sales Tax",VLOOKUP(P145,IF(O145&lt;=100,'Print Here'!$W:$X,'Enter Additional Product Here'!$G:$M),IF(O145&lt;=100,2,3),FALSE))=0,"",IF(O145=301,"Sales Tax",VLOOKUP(P145,IF(O145&lt;=100,'Print Here'!$W:$X,'Enter Additional Product Here'!$G:$M),IF(O145&lt;=100,2,3),FALSE))),"")</f>
        <v/>
      </c>
      <c r="R145" s="157"/>
      <c r="S145" s="157"/>
      <c r="T145" s="157"/>
      <c r="U145" s="157"/>
      <c r="V145" s="157"/>
      <c r="W145" s="157"/>
      <c r="X145" s="133" t="str">
        <f>IFERROR(IF(O145="","",IF(O145=301,"1",VLOOKUP(O145,IF(O145&lt;=100,'Enter Cabinet Order Here'!$E:$G,'Enter Additional Product Here'!$E:$G),IF(O145&lt;=100,3,2),FALSE))),"")</f>
        <v/>
      </c>
      <c r="Y145" s="134" t="str">
        <f>IFERROR(IF(O145="","",IF(O145=301,'Print Variations'!$D$5,VLOOKUP(O145,IF(O145&lt;=100,'Enter Cabinet Order Here'!$E:$K,'Enter Additional Product Here'!$E:$H),IF(O145&lt;=100,7,4),FALSE))),"")</f>
        <v/>
      </c>
      <c r="Z145" s="134" t="str">
        <f t="shared" si="6"/>
        <v/>
      </c>
      <c r="AD145" s="72" t="s">
        <v>885</v>
      </c>
      <c r="AE145" s="72" t="s">
        <v>3210</v>
      </c>
    </row>
    <row r="146" spans="3:31">
      <c r="C146" s="50" t="str">
        <f>IF(C145&lt;'Print Variations'!$F$5,C145+1,IF(C145='Print Variations'!$F$5,IF('Print Variations'!$F$7=0,IF('Print Variations'!$D$5="$","",IF(IFERROR(MATCH(301,C$13:C145,0),0)&gt;0,"",301)),101),IF(C145&gt;='Print Variations'!$F$7,IF(OR('Print Variations'!$D$5="$",'Print Variations'!$D$5=0),"",IF(IFERROR(MATCH(301,C$13:C145,0),0)&gt;0,"",301)),C145+1)))</f>
        <v/>
      </c>
      <c r="D146" s="32" t="str">
        <f>IFERROR(IF(C146="","",IF(C146=301,"Sales Tax",VLOOKUP(C146,IF(C146&lt;=100,'Enter Cabinet Order Here'!$E:$G,'Enter Additional Product Here'!$E:$G),IF(C146&lt;=100,2,3),FALSE))),"")</f>
        <v/>
      </c>
      <c r="E146" s="157" t="str">
        <f>IFERROR(IF(IF(C146=301,"Sales Tax",VLOOKUP(D146,IF(C146&lt;=100,'Print Here'!$W:$X,'Enter Additional Product Here'!$G:$M),IF(C146&lt;=100,2,3),FALSE))=0,"",IF(C146=301,"Sales Tax",VLOOKUP(D146,IF(C146&lt;=100,'Print Here'!$W:$X,'Enter Additional Product Here'!$G:$M),IF(C146&lt;=100,2,3),FALSE))),"")</f>
        <v/>
      </c>
      <c r="F146" s="157"/>
      <c r="G146" s="157"/>
      <c r="H146" s="157"/>
      <c r="I146" s="157"/>
      <c r="J146" s="157"/>
      <c r="K146" s="133" t="str">
        <f>IFERROR(IF(C146="","",IF(C146=301,"1",VLOOKUP(C146,IF(C146&lt;=100,'Enter Cabinet Order Here'!$E:$G,'Enter Additional Product Here'!$E:$G),IF(C146&lt;=100,3,2),FALSE))),"")</f>
        <v/>
      </c>
      <c r="L146" s="134" t="str">
        <f>IFERROR(IF(C146=301,"",VLOOKUP(D146,IF(C146&lt;=100,'Enter Cabinet Order Here'!$X:$Y,'Enter Additional Product Here'!$G:$H),IF(C146&lt;=100,2,2),FALSE)),"")</f>
        <v/>
      </c>
      <c r="M146" s="134" t="str">
        <f>IFERROR(IF(C146="","",IF(C146=301,'Print Variations'!$D$5,VLOOKUP(C146,IF(C146&lt;=100,'Enter Cabinet Order Here'!$E:$K,'Enter Additional Product Here'!$E:$H),IF(C146&lt;=100,7,4),FALSE))),"")</f>
        <v/>
      </c>
      <c r="N146" s="134" t="str">
        <f t="shared" si="5"/>
        <v/>
      </c>
      <c r="O146" s="50" t="str">
        <f>IF(O145&lt;'Print Variations'!$F$5,O145+1,IF(O145='Print Variations'!$F$5,IF('Print Variations'!$F$7=0,IF('Print Variations'!$D$5="$","",IF(IFERROR(MATCH(301,O$13:O145,0),0)&gt;0,"",301)),101),IF(O145&gt;='Print Variations'!$F$7,IF(OR('Print Variations'!$D$5="$",'Print Variations'!$D$5=0),"",IF(IFERROR(MATCH(301,O$13:O145,0),0)&gt;0,"",301)),O145+1)))</f>
        <v/>
      </c>
      <c r="P146" s="32" t="str">
        <f>IFERROR(IF(O146="","",IF(O146=301,"Sales Tax",VLOOKUP(O146,IF(O146&lt;=100,'Enter Cabinet Order Here'!$E:$G,'Enter Additional Product Here'!$E:$G),IF(O146&lt;=100,2,3),FALSE))),"")</f>
        <v/>
      </c>
      <c r="Q146" s="157" t="str">
        <f>IFERROR(IF(IF(O146=301,"Sales Tax",VLOOKUP(P146,IF(O146&lt;=100,'Print Here'!$W:$X,'Enter Additional Product Here'!$G:$M),IF(O146&lt;=100,2,3),FALSE))=0,"",IF(O146=301,"Sales Tax",VLOOKUP(P146,IF(O146&lt;=100,'Print Here'!$W:$X,'Enter Additional Product Here'!$G:$M),IF(O146&lt;=100,2,3),FALSE))),"")</f>
        <v/>
      </c>
      <c r="R146" s="157"/>
      <c r="S146" s="157"/>
      <c r="T146" s="157"/>
      <c r="U146" s="157"/>
      <c r="V146" s="157"/>
      <c r="W146" s="157"/>
      <c r="X146" s="133" t="str">
        <f>IFERROR(IF(O146="","",IF(O146=301,"1",VLOOKUP(O146,IF(O146&lt;=100,'Enter Cabinet Order Here'!$E:$G,'Enter Additional Product Here'!$E:$G),IF(O146&lt;=100,3,2),FALSE))),"")</f>
        <v/>
      </c>
      <c r="Y146" s="134" t="str">
        <f>IFERROR(IF(O146="","",IF(O146=301,'Print Variations'!$D$5,VLOOKUP(O146,IF(O146&lt;=100,'Enter Cabinet Order Here'!$E:$K,'Enter Additional Product Here'!$E:$H),IF(O146&lt;=100,7,4),FALSE))),"")</f>
        <v/>
      </c>
      <c r="Z146" s="134" t="str">
        <f t="shared" si="6"/>
        <v/>
      </c>
      <c r="AD146" s="72" t="s">
        <v>886</v>
      </c>
      <c r="AE146" s="72" t="s">
        <v>2670</v>
      </c>
    </row>
    <row r="147" spans="3:31">
      <c r="C147" s="50" t="str">
        <f>IF(C146&lt;'Print Variations'!$F$5,C146+1,IF(C146='Print Variations'!$F$5,IF('Print Variations'!$F$7=0,IF('Print Variations'!$D$5="$","",IF(IFERROR(MATCH(301,C$13:C146,0),0)&gt;0,"",301)),101),IF(C146&gt;='Print Variations'!$F$7,IF(OR('Print Variations'!$D$5="$",'Print Variations'!$D$5=0),"",IF(IFERROR(MATCH(301,C$13:C146,0),0)&gt;0,"",301)),C146+1)))</f>
        <v/>
      </c>
      <c r="D147" s="32" t="str">
        <f>IFERROR(IF(C147="","",IF(C147=301,"Sales Tax",VLOOKUP(C147,IF(C147&lt;=100,'Enter Cabinet Order Here'!$E:$G,'Enter Additional Product Here'!$E:$G),IF(C147&lt;=100,2,3),FALSE))),"")</f>
        <v/>
      </c>
      <c r="E147" s="157" t="str">
        <f>IFERROR(IF(IF(C147=301,"Sales Tax",VLOOKUP(D147,IF(C147&lt;=100,'Print Here'!$W:$X,'Enter Additional Product Here'!$G:$M),IF(C147&lt;=100,2,3),FALSE))=0,"",IF(C147=301,"Sales Tax",VLOOKUP(D147,IF(C147&lt;=100,'Print Here'!$W:$X,'Enter Additional Product Here'!$G:$M),IF(C147&lt;=100,2,3),FALSE))),"")</f>
        <v/>
      </c>
      <c r="F147" s="157"/>
      <c r="G147" s="157"/>
      <c r="H147" s="157"/>
      <c r="I147" s="157"/>
      <c r="J147" s="157"/>
      <c r="K147" s="133" t="str">
        <f>IFERROR(IF(C147="","",IF(C147=301,"1",VLOOKUP(C147,IF(C147&lt;=100,'Enter Cabinet Order Here'!$E:$G,'Enter Additional Product Here'!$E:$G),IF(C147&lt;=100,3,2),FALSE))),"")</f>
        <v/>
      </c>
      <c r="L147" s="134" t="str">
        <f>IFERROR(IF(C147=301,"",VLOOKUP(D147,IF(C147&lt;=100,'Enter Cabinet Order Here'!$X:$Y,'Enter Additional Product Here'!$G:$H),IF(C147&lt;=100,2,2),FALSE)),"")</f>
        <v/>
      </c>
      <c r="M147" s="134" t="str">
        <f>IFERROR(IF(C147="","",IF(C147=301,'Print Variations'!$D$5,VLOOKUP(C147,IF(C147&lt;=100,'Enter Cabinet Order Here'!$E:$K,'Enter Additional Product Here'!$E:$H),IF(C147&lt;=100,7,4),FALSE))),"")</f>
        <v/>
      </c>
      <c r="N147" s="134" t="str">
        <f t="shared" si="5"/>
        <v/>
      </c>
      <c r="O147" s="50" t="str">
        <f>IF(O146&lt;'Print Variations'!$F$5,O146+1,IF(O146='Print Variations'!$F$5,IF('Print Variations'!$F$7=0,IF('Print Variations'!$D$5="$","",IF(IFERROR(MATCH(301,O$13:O146,0),0)&gt;0,"",301)),101),IF(O146&gt;='Print Variations'!$F$7,IF(OR('Print Variations'!$D$5="$",'Print Variations'!$D$5=0),"",IF(IFERROR(MATCH(301,O$13:O146,0),0)&gt;0,"",301)),O146+1)))</f>
        <v/>
      </c>
      <c r="P147" s="32" t="str">
        <f>IFERROR(IF(O147="","",IF(O147=301,"Sales Tax",VLOOKUP(O147,IF(O147&lt;=100,'Enter Cabinet Order Here'!$E:$G,'Enter Additional Product Here'!$E:$G),IF(O147&lt;=100,2,3),FALSE))),"")</f>
        <v/>
      </c>
      <c r="Q147" s="157" t="str">
        <f>IFERROR(IF(IF(O147=301,"Sales Tax",VLOOKUP(P147,IF(O147&lt;=100,'Print Here'!$W:$X,'Enter Additional Product Here'!$G:$M),IF(O147&lt;=100,2,3),FALSE))=0,"",IF(O147=301,"Sales Tax",VLOOKUP(P147,IF(O147&lt;=100,'Print Here'!$W:$X,'Enter Additional Product Here'!$G:$M),IF(O147&lt;=100,2,3),FALSE))),"")</f>
        <v/>
      </c>
      <c r="R147" s="157"/>
      <c r="S147" s="157"/>
      <c r="T147" s="157"/>
      <c r="U147" s="157"/>
      <c r="V147" s="157"/>
      <c r="W147" s="157"/>
      <c r="X147" s="133" t="str">
        <f>IFERROR(IF(O147="","",IF(O147=301,"1",VLOOKUP(O147,IF(O147&lt;=100,'Enter Cabinet Order Here'!$E:$G,'Enter Additional Product Here'!$E:$G),IF(O147&lt;=100,3,2),FALSE))),"")</f>
        <v/>
      </c>
      <c r="Y147" s="134" t="str">
        <f>IFERROR(IF(O147="","",IF(O147=301,'Print Variations'!$D$5,VLOOKUP(O147,IF(O147&lt;=100,'Enter Cabinet Order Here'!$E:$K,'Enter Additional Product Here'!$E:$H),IF(O147&lt;=100,7,4),FALSE))),"")</f>
        <v/>
      </c>
      <c r="Z147" s="134" t="str">
        <f t="shared" si="6"/>
        <v/>
      </c>
      <c r="AD147" s="72" t="s">
        <v>887</v>
      </c>
      <c r="AE147" s="72" t="s">
        <v>3606</v>
      </c>
    </row>
    <row r="148" spans="3:31">
      <c r="C148" s="50" t="str">
        <f>IF(C147&lt;'Print Variations'!$F$5,C147+1,IF(C147='Print Variations'!$F$5,IF('Print Variations'!$F$7=0,IF('Print Variations'!$D$5="$","",IF(IFERROR(MATCH(301,C$13:C147,0),0)&gt;0,"",301)),101),IF(C147&gt;='Print Variations'!$F$7,IF(OR('Print Variations'!$D$5="$",'Print Variations'!$D$5=0),"",IF(IFERROR(MATCH(301,C$13:C147,0),0)&gt;0,"",301)),C147+1)))</f>
        <v/>
      </c>
      <c r="D148" s="32" t="str">
        <f>IFERROR(IF(C148="","",IF(C148=301,"Sales Tax",VLOOKUP(C148,IF(C148&lt;=100,'Enter Cabinet Order Here'!$E:$G,'Enter Additional Product Here'!$E:$G),IF(C148&lt;=100,2,3),FALSE))),"")</f>
        <v/>
      </c>
      <c r="E148" s="157" t="str">
        <f>IFERROR(IF(IF(C148=301,"Sales Tax",VLOOKUP(D148,IF(C148&lt;=100,'Print Here'!$W:$X,'Enter Additional Product Here'!$G:$M),IF(C148&lt;=100,2,3),FALSE))=0,"",IF(C148=301,"Sales Tax",VLOOKUP(D148,IF(C148&lt;=100,'Print Here'!$W:$X,'Enter Additional Product Here'!$G:$M),IF(C148&lt;=100,2,3),FALSE))),"")</f>
        <v/>
      </c>
      <c r="F148" s="157"/>
      <c r="G148" s="157"/>
      <c r="H148" s="157"/>
      <c r="I148" s="157"/>
      <c r="J148" s="157"/>
      <c r="K148" s="133" t="str">
        <f>IFERROR(IF(C148="","",IF(C148=301,"1",VLOOKUP(C148,IF(C148&lt;=100,'Enter Cabinet Order Here'!$E:$G,'Enter Additional Product Here'!$E:$G),IF(C148&lt;=100,3,2),FALSE))),"")</f>
        <v/>
      </c>
      <c r="L148" s="134" t="str">
        <f>IFERROR(IF(C148=301,"",VLOOKUP(D148,IF(C148&lt;=100,'Enter Cabinet Order Here'!$X:$Y,'Enter Additional Product Here'!$G:$H),IF(C148&lt;=100,2,2),FALSE)),"")</f>
        <v/>
      </c>
      <c r="M148" s="134" t="str">
        <f>IFERROR(IF(C148="","",IF(C148=301,'Print Variations'!$D$5,VLOOKUP(C148,IF(C148&lt;=100,'Enter Cabinet Order Here'!$E:$K,'Enter Additional Product Here'!$E:$H),IF(C148&lt;=100,7,4),FALSE))),"")</f>
        <v/>
      </c>
      <c r="N148" s="134" t="str">
        <f t="shared" si="5"/>
        <v/>
      </c>
      <c r="O148" s="50" t="str">
        <f>IF(O147&lt;'Print Variations'!$F$5,O147+1,IF(O147='Print Variations'!$F$5,IF('Print Variations'!$F$7=0,IF('Print Variations'!$D$5="$","",IF(IFERROR(MATCH(301,O$13:O147,0),0)&gt;0,"",301)),101),IF(O147&gt;='Print Variations'!$F$7,IF(OR('Print Variations'!$D$5="$",'Print Variations'!$D$5=0),"",IF(IFERROR(MATCH(301,O$13:O147,0),0)&gt;0,"",301)),O147+1)))</f>
        <v/>
      </c>
      <c r="P148" s="32" t="str">
        <f>IFERROR(IF(O148="","",IF(O148=301,"Sales Tax",VLOOKUP(O148,IF(O148&lt;=100,'Enter Cabinet Order Here'!$E:$G,'Enter Additional Product Here'!$E:$G),IF(O148&lt;=100,2,3),FALSE))),"")</f>
        <v/>
      </c>
      <c r="Q148" s="157" t="str">
        <f>IFERROR(IF(IF(O148=301,"Sales Tax",VLOOKUP(P148,IF(O148&lt;=100,'Print Here'!$W:$X,'Enter Additional Product Here'!$G:$M),IF(O148&lt;=100,2,3),FALSE))=0,"",IF(O148=301,"Sales Tax",VLOOKUP(P148,IF(O148&lt;=100,'Print Here'!$W:$X,'Enter Additional Product Here'!$G:$M),IF(O148&lt;=100,2,3),FALSE))),"")</f>
        <v/>
      </c>
      <c r="R148" s="157"/>
      <c r="S148" s="157"/>
      <c r="T148" s="157"/>
      <c r="U148" s="157"/>
      <c r="V148" s="157"/>
      <c r="W148" s="157"/>
      <c r="X148" s="133" t="str">
        <f>IFERROR(IF(O148="","",IF(O148=301,"1",VLOOKUP(O148,IF(O148&lt;=100,'Enter Cabinet Order Here'!$E:$G,'Enter Additional Product Here'!$E:$G),IF(O148&lt;=100,3,2),FALSE))),"")</f>
        <v/>
      </c>
      <c r="Y148" s="134" t="str">
        <f>IFERROR(IF(O148="","",IF(O148=301,'Print Variations'!$D$5,VLOOKUP(O148,IF(O148&lt;=100,'Enter Cabinet Order Here'!$E:$K,'Enter Additional Product Here'!$E:$H),IF(O148&lt;=100,7,4),FALSE))),"")</f>
        <v/>
      </c>
      <c r="Z148" s="134" t="str">
        <f t="shared" si="6"/>
        <v/>
      </c>
      <c r="AD148" s="72" t="s">
        <v>4623</v>
      </c>
      <c r="AE148" s="72" t="s">
        <v>4960</v>
      </c>
    </row>
    <row r="149" spans="3:31">
      <c r="C149" s="50" t="str">
        <f>IF(C148&lt;'Print Variations'!$F$5,C148+1,IF(C148='Print Variations'!$F$5,IF('Print Variations'!$F$7=0,IF('Print Variations'!$D$5="$","",IF(IFERROR(MATCH(301,C$13:C148,0),0)&gt;0,"",301)),101),IF(C148&gt;='Print Variations'!$F$7,IF(OR('Print Variations'!$D$5="$",'Print Variations'!$D$5=0),"",IF(IFERROR(MATCH(301,C$13:C148,0),0)&gt;0,"",301)),C148+1)))</f>
        <v/>
      </c>
      <c r="D149" s="32" t="str">
        <f>IFERROR(IF(C149="","",IF(C149=301,"Sales Tax",VLOOKUP(C149,IF(C149&lt;=100,'Enter Cabinet Order Here'!$E:$G,'Enter Additional Product Here'!$E:$G),IF(C149&lt;=100,2,3),FALSE))),"")</f>
        <v/>
      </c>
      <c r="E149" s="157" t="str">
        <f>IFERROR(IF(IF(C149=301,"Sales Tax",VLOOKUP(D149,IF(C149&lt;=100,'Print Here'!$W:$X,'Enter Additional Product Here'!$G:$M),IF(C149&lt;=100,2,3),FALSE))=0,"",IF(C149=301,"Sales Tax",VLOOKUP(D149,IF(C149&lt;=100,'Print Here'!$W:$X,'Enter Additional Product Here'!$G:$M),IF(C149&lt;=100,2,3),FALSE))),"")</f>
        <v/>
      </c>
      <c r="F149" s="157"/>
      <c r="G149" s="157"/>
      <c r="H149" s="157"/>
      <c r="I149" s="157"/>
      <c r="J149" s="157"/>
      <c r="K149" s="133" t="str">
        <f>IFERROR(IF(C149="","",IF(C149=301,"1",VLOOKUP(C149,IF(C149&lt;=100,'Enter Cabinet Order Here'!$E:$G,'Enter Additional Product Here'!$E:$G),IF(C149&lt;=100,3,2),FALSE))),"")</f>
        <v/>
      </c>
      <c r="L149" s="134" t="str">
        <f>IFERROR(IF(C149=301,"",VLOOKUP(D149,IF(C149&lt;=100,'Enter Cabinet Order Here'!$X:$Y,'Enter Additional Product Here'!$G:$H),IF(C149&lt;=100,2,2),FALSE)),"")</f>
        <v/>
      </c>
      <c r="M149" s="134" t="str">
        <f>IFERROR(IF(C149="","",IF(C149=301,'Print Variations'!$D$5,VLOOKUP(C149,IF(C149&lt;=100,'Enter Cabinet Order Here'!$E:$K,'Enter Additional Product Here'!$E:$H),IF(C149&lt;=100,7,4),FALSE))),"")</f>
        <v/>
      </c>
      <c r="N149" s="134" t="str">
        <f t="shared" si="5"/>
        <v/>
      </c>
      <c r="O149" s="50" t="str">
        <f>IF(O148&lt;'Print Variations'!$F$5,O148+1,IF(O148='Print Variations'!$F$5,IF('Print Variations'!$F$7=0,IF('Print Variations'!$D$5="$","",IF(IFERROR(MATCH(301,O$13:O148,0),0)&gt;0,"",301)),101),IF(O148&gt;='Print Variations'!$F$7,IF(OR('Print Variations'!$D$5="$",'Print Variations'!$D$5=0),"",IF(IFERROR(MATCH(301,O$13:O148,0),0)&gt;0,"",301)),O148+1)))</f>
        <v/>
      </c>
      <c r="P149" s="32" t="str">
        <f>IFERROR(IF(O149="","",IF(O149=301,"Sales Tax",VLOOKUP(O149,IF(O149&lt;=100,'Enter Cabinet Order Here'!$E:$G,'Enter Additional Product Here'!$E:$G),IF(O149&lt;=100,2,3),FALSE))),"")</f>
        <v/>
      </c>
      <c r="Q149" s="157" t="str">
        <f>IFERROR(IF(IF(O149=301,"Sales Tax",VLOOKUP(P149,IF(O149&lt;=100,'Print Here'!$W:$X,'Enter Additional Product Here'!$G:$M),IF(O149&lt;=100,2,3),FALSE))=0,"",IF(O149=301,"Sales Tax",VLOOKUP(P149,IF(O149&lt;=100,'Print Here'!$W:$X,'Enter Additional Product Here'!$G:$M),IF(O149&lt;=100,2,3),FALSE))),"")</f>
        <v/>
      </c>
      <c r="R149" s="157"/>
      <c r="S149" s="157"/>
      <c r="T149" s="157"/>
      <c r="U149" s="157"/>
      <c r="V149" s="157"/>
      <c r="W149" s="157"/>
      <c r="X149" s="133" t="str">
        <f>IFERROR(IF(O149="","",IF(O149=301,"1",VLOOKUP(O149,IF(O149&lt;=100,'Enter Cabinet Order Here'!$E:$G,'Enter Additional Product Here'!$E:$G),IF(O149&lt;=100,3,2),FALSE))),"")</f>
        <v/>
      </c>
      <c r="Y149" s="134" t="str">
        <f>IFERROR(IF(O149="","",IF(O149=301,'Print Variations'!$D$5,VLOOKUP(O149,IF(O149&lt;=100,'Enter Cabinet Order Here'!$E:$K,'Enter Additional Product Here'!$E:$H),IF(O149&lt;=100,7,4),FALSE))),"")</f>
        <v/>
      </c>
      <c r="Z149" s="134" t="str">
        <f t="shared" si="6"/>
        <v/>
      </c>
      <c r="AD149" s="72" t="s">
        <v>888</v>
      </c>
      <c r="AE149" s="72" t="s">
        <v>4155</v>
      </c>
    </row>
    <row r="150" spans="3:31">
      <c r="C150" s="50" t="str">
        <f>IF(C149&lt;'Print Variations'!$F$5,C149+1,IF(C149='Print Variations'!$F$5,IF('Print Variations'!$F$7=0,IF('Print Variations'!$D$5="$","",IF(IFERROR(MATCH(301,C$13:C149,0),0)&gt;0,"",301)),101),IF(C149&gt;='Print Variations'!$F$7,IF(OR('Print Variations'!$D$5="$",'Print Variations'!$D$5=0),"",IF(IFERROR(MATCH(301,C$13:C149,0),0)&gt;0,"",301)),C149+1)))</f>
        <v/>
      </c>
      <c r="D150" s="32" t="str">
        <f>IFERROR(IF(C150="","",IF(C150=301,"Sales Tax",VLOOKUP(C150,IF(C150&lt;=100,'Enter Cabinet Order Here'!$E:$G,'Enter Additional Product Here'!$E:$G),IF(C150&lt;=100,2,3),FALSE))),"")</f>
        <v/>
      </c>
      <c r="E150" s="157" t="str">
        <f>IFERROR(IF(IF(C150=301,"Sales Tax",VLOOKUP(D150,IF(C150&lt;=100,'Print Here'!$W:$X,'Enter Additional Product Here'!$G:$M),IF(C150&lt;=100,2,3),FALSE))=0,"",IF(C150=301,"Sales Tax",VLOOKUP(D150,IF(C150&lt;=100,'Print Here'!$W:$X,'Enter Additional Product Here'!$G:$M),IF(C150&lt;=100,2,3),FALSE))),"")</f>
        <v/>
      </c>
      <c r="F150" s="157"/>
      <c r="G150" s="157"/>
      <c r="H150" s="157"/>
      <c r="I150" s="157"/>
      <c r="J150" s="157"/>
      <c r="K150" s="133" t="str">
        <f>IFERROR(IF(C150="","",IF(C150=301,"1",VLOOKUP(C150,IF(C150&lt;=100,'Enter Cabinet Order Here'!$E:$G,'Enter Additional Product Here'!$E:$G),IF(C150&lt;=100,3,2),FALSE))),"")</f>
        <v/>
      </c>
      <c r="L150" s="134" t="str">
        <f>IFERROR(IF(C150=301,"",VLOOKUP(D150,IF(C150&lt;=100,'Enter Cabinet Order Here'!$X:$Y,'Enter Additional Product Here'!$G:$H),IF(C150&lt;=100,2,2),FALSE)),"")</f>
        <v/>
      </c>
      <c r="M150" s="134" t="str">
        <f>IFERROR(IF(C150="","",IF(C150=301,'Print Variations'!$D$5,VLOOKUP(C150,IF(C150&lt;=100,'Enter Cabinet Order Here'!$E:$K,'Enter Additional Product Here'!$E:$H),IF(C150&lt;=100,7,4),FALSE))),"")</f>
        <v/>
      </c>
      <c r="N150" s="134" t="str">
        <f t="shared" si="5"/>
        <v/>
      </c>
      <c r="O150" s="50" t="str">
        <f>IF(O149&lt;'Print Variations'!$F$5,O149+1,IF(O149='Print Variations'!$F$5,IF('Print Variations'!$F$7=0,IF('Print Variations'!$D$5="$","",IF(IFERROR(MATCH(301,O$13:O149,0),0)&gt;0,"",301)),101),IF(O149&gt;='Print Variations'!$F$7,IF(OR('Print Variations'!$D$5="$",'Print Variations'!$D$5=0),"",IF(IFERROR(MATCH(301,O$13:O149,0),0)&gt;0,"",301)),O149+1)))</f>
        <v/>
      </c>
      <c r="P150" s="32" t="str">
        <f>IFERROR(IF(O150="","",IF(O150=301,"Sales Tax",VLOOKUP(O150,IF(O150&lt;=100,'Enter Cabinet Order Here'!$E:$G,'Enter Additional Product Here'!$E:$G),IF(O150&lt;=100,2,3),FALSE))),"")</f>
        <v/>
      </c>
      <c r="Q150" s="157" t="str">
        <f>IFERROR(IF(IF(O150=301,"Sales Tax",VLOOKUP(P150,IF(O150&lt;=100,'Print Here'!$W:$X,'Enter Additional Product Here'!$G:$M),IF(O150&lt;=100,2,3),FALSE))=0,"",IF(O150=301,"Sales Tax",VLOOKUP(P150,IF(O150&lt;=100,'Print Here'!$W:$X,'Enter Additional Product Here'!$G:$M),IF(O150&lt;=100,2,3),FALSE))),"")</f>
        <v/>
      </c>
      <c r="R150" s="157"/>
      <c r="S150" s="157"/>
      <c r="T150" s="157"/>
      <c r="U150" s="157"/>
      <c r="V150" s="157"/>
      <c r="W150" s="157"/>
      <c r="X150" s="133" t="str">
        <f>IFERROR(IF(O150="","",IF(O150=301,"1",VLOOKUP(O150,IF(O150&lt;=100,'Enter Cabinet Order Here'!$E:$G,'Enter Additional Product Here'!$E:$G),IF(O150&lt;=100,3,2),FALSE))),"")</f>
        <v/>
      </c>
      <c r="Y150" s="134" t="str">
        <f>IFERROR(IF(O150="","",IF(O150=301,'Print Variations'!$D$5,VLOOKUP(O150,IF(O150&lt;=100,'Enter Cabinet Order Here'!$E:$K,'Enter Additional Product Here'!$E:$H),IF(O150&lt;=100,7,4),FALSE))),"")</f>
        <v/>
      </c>
      <c r="Z150" s="134" t="str">
        <f t="shared" si="6"/>
        <v/>
      </c>
      <c r="AD150" s="72" t="s">
        <v>401</v>
      </c>
      <c r="AE150" s="72" t="s">
        <v>3060</v>
      </c>
    </row>
    <row r="151" spans="3:31">
      <c r="C151" s="50" t="str">
        <f>IF(C150&lt;'Print Variations'!$F$5,C150+1,IF(C150='Print Variations'!$F$5,IF('Print Variations'!$F$7=0,IF('Print Variations'!$D$5="$","",IF(IFERROR(MATCH(301,C$13:C150,0),0)&gt;0,"",301)),101),IF(C150&gt;='Print Variations'!$F$7,IF(OR('Print Variations'!$D$5="$",'Print Variations'!$D$5=0),"",IF(IFERROR(MATCH(301,C$13:C150,0),0)&gt;0,"",301)),C150+1)))</f>
        <v/>
      </c>
      <c r="D151" s="32" t="str">
        <f>IFERROR(IF(C151="","",IF(C151=301,"Sales Tax",VLOOKUP(C151,IF(C151&lt;=100,'Enter Cabinet Order Here'!$E:$G,'Enter Additional Product Here'!$E:$G),IF(C151&lt;=100,2,3),FALSE))),"")</f>
        <v/>
      </c>
      <c r="E151" s="157" t="str">
        <f>IFERROR(IF(IF(C151=301,"Sales Tax",VLOOKUP(D151,IF(C151&lt;=100,'Print Here'!$W:$X,'Enter Additional Product Here'!$G:$M),IF(C151&lt;=100,2,3),FALSE))=0,"",IF(C151=301,"Sales Tax",VLOOKUP(D151,IF(C151&lt;=100,'Print Here'!$W:$X,'Enter Additional Product Here'!$G:$M),IF(C151&lt;=100,2,3),FALSE))),"")</f>
        <v/>
      </c>
      <c r="F151" s="157"/>
      <c r="G151" s="157"/>
      <c r="H151" s="157"/>
      <c r="I151" s="157"/>
      <c r="J151" s="157"/>
      <c r="K151" s="133" t="str">
        <f>IFERROR(IF(C151="","",IF(C151=301,"1",VLOOKUP(C151,IF(C151&lt;=100,'Enter Cabinet Order Here'!$E:$G,'Enter Additional Product Here'!$E:$G),IF(C151&lt;=100,3,2),FALSE))),"")</f>
        <v/>
      </c>
      <c r="L151" s="134" t="str">
        <f>IFERROR(IF(C151=301,"",VLOOKUP(D151,IF(C151&lt;=100,'Enter Cabinet Order Here'!$X:$Y,'Enter Additional Product Here'!$G:$H),IF(C151&lt;=100,2,2),FALSE)),"")</f>
        <v/>
      </c>
      <c r="M151" s="134" t="str">
        <f>IFERROR(IF(C151="","",IF(C151=301,'Print Variations'!$D$5,VLOOKUP(C151,IF(C151&lt;=100,'Enter Cabinet Order Here'!$E:$K,'Enter Additional Product Here'!$E:$H),IF(C151&lt;=100,7,4),FALSE))),"")</f>
        <v/>
      </c>
      <c r="N151" s="134" t="str">
        <f t="shared" si="5"/>
        <v/>
      </c>
      <c r="O151" s="50" t="str">
        <f>IF(O150&lt;'Print Variations'!$F$5,O150+1,IF(O150='Print Variations'!$F$5,IF('Print Variations'!$F$7=0,IF('Print Variations'!$D$5="$","",IF(IFERROR(MATCH(301,O$13:O150,0),0)&gt;0,"",301)),101),IF(O150&gt;='Print Variations'!$F$7,IF(OR('Print Variations'!$D$5="$",'Print Variations'!$D$5=0),"",IF(IFERROR(MATCH(301,O$13:O150,0),0)&gt;0,"",301)),O150+1)))</f>
        <v/>
      </c>
      <c r="P151" s="32" t="str">
        <f>IFERROR(IF(O151="","",IF(O151=301,"Sales Tax",VLOOKUP(O151,IF(O151&lt;=100,'Enter Cabinet Order Here'!$E:$G,'Enter Additional Product Here'!$E:$G),IF(O151&lt;=100,2,3),FALSE))),"")</f>
        <v/>
      </c>
      <c r="Q151" s="157" t="str">
        <f>IFERROR(IF(IF(O151=301,"Sales Tax",VLOOKUP(P151,IF(O151&lt;=100,'Print Here'!$W:$X,'Enter Additional Product Here'!$G:$M),IF(O151&lt;=100,2,3),FALSE))=0,"",IF(O151=301,"Sales Tax",VLOOKUP(P151,IF(O151&lt;=100,'Print Here'!$W:$X,'Enter Additional Product Here'!$G:$M),IF(O151&lt;=100,2,3),FALSE))),"")</f>
        <v/>
      </c>
      <c r="R151" s="157"/>
      <c r="S151" s="157"/>
      <c r="T151" s="157"/>
      <c r="U151" s="157"/>
      <c r="V151" s="157"/>
      <c r="W151" s="157"/>
      <c r="X151" s="133" t="str">
        <f>IFERROR(IF(O151="","",IF(O151=301,"1",VLOOKUP(O151,IF(O151&lt;=100,'Enter Cabinet Order Here'!$E:$G,'Enter Additional Product Here'!$E:$G),IF(O151&lt;=100,3,2),FALSE))),"")</f>
        <v/>
      </c>
      <c r="Y151" s="134" t="str">
        <f>IFERROR(IF(O151="","",IF(O151=301,'Print Variations'!$D$5,VLOOKUP(O151,IF(O151&lt;=100,'Enter Cabinet Order Here'!$E:$K,'Enter Additional Product Here'!$E:$H),IF(O151&lt;=100,7,4),FALSE))),"")</f>
        <v/>
      </c>
      <c r="Z151" s="134" t="str">
        <f t="shared" si="6"/>
        <v/>
      </c>
      <c r="AD151" s="72" t="s">
        <v>402</v>
      </c>
      <c r="AE151" s="72" t="s">
        <v>2518</v>
      </c>
    </row>
    <row r="152" spans="3:31">
      <c r="C152" s="50" t="str">
        <f>IF(C151&lt;'Print Variations'!$F$5,C151+1,IF(C151='Print Variations'!$F$5,IF('Print Variations'!$F$7=0,IF('Print Variations'!$D$5="$","",IF(IFERROR(MATCH(301,C$13:C151,0),0)&gt;0,"",301)),101),IF(C151&gt;='Print Variations'!$F$7,IF(OR('Print Variations'!$D$5="$",'Print Variations'!$D$5=0),"",IF(IFERROR(MATCH(301,C$13:C151,0),0)&gt;0,"",301)),C151+1)))</f>
        <v/>
      </c>
      <c r="D152" s="32" t="str">
        <f>IFERROR(IF(C152="","",IF(C152=301,"Sales Tax",VLOOKUP(C152,IF(C152&lt;=100,'Enter Cabinet Order Here'!$E:$G,'Enter Additional Product Here'!$E:$G),IF(C152&lt;=100,2,3),FALSE))),"")</f>
        <v/>
      </c>
      <c r="E152" s="157" t="str">
        <f>IFERROR(IF(IF(C152=301,"Sales Tax",VLOOKUP(D152,IF(C152&lt;=100,'Print Here'!$W:$X,'Enter Additional Product Here'!$G:$M),IF(C152&lt;=100,2,3),FALSE))=0,"",IF(C152=301,"Sales Tax",VLOOKUP(D152,IF(C152&lt;=100,'Print Here'!$W:$X,'Enter Additional Product Here'!$G:$M),IF(C152&lt;=100,2,3),FALSE))),"")</f>
        <v/>
      </c>
      <c r="F152" s="157"/>
      <c r="G152" s="157"/>
      <c r="H152" s="157"/>
      <c r="I152" s="157"/>
      <c r="J152" s="157"/>
      <c r="K152" s="133" t="str">
        <f>IFERROR(IF(C152="","",IF(C152=301,"1",VLOOKUP(C152,IF(C152&lt;=100,'Enter Cabinet Order Here'!$E:$G,'Enter Additional Product Here'!$E:$G),IF(C152&lt;=100,3,2),FALSE))),"")</f>
        <v/>
      </c>
      <c r="L152" s="134" t="str">
        <f>IFERROR(IF(C152=301,"",VLOOKUP(D152,IF(C152&lt;=100,'Enter Cabinet Order Here'!$X:$Y,'Enter Additional Product Here'!$G:$H),IF(C152&lt;=100,2,2),FALSE)),"")</f>
        <v/>
      </c>
      <c r="M152" s="134" t="str">
        <f>IFERROR(IF(C152="","",IF(C152=301,'Print Variations'!$D$5,VLOOKUP(C152,IF(C152&lt;=100,'Enter Cabinet Order Here'!$E:$K,'Enter Additional Product Here'!$E:$H),IF(C152&lt;=100,7,4),FALSE))),"")</f>
        <v/>
      </c>
      <c r="N152" s="134" t="str">
        <f t="shared" si="5"/>
        <v/>
      </c>
      <c r="O152" s="50" t="str">
        <f>IF(O151&lt;'Print Variations'!$F$5,O151+1,IF(O151='Print Variations'!$F$5,IF('Print Variations'!$F$7=0,IF('Print Variations'!$D$5="$","",IF(IFERROR(MATCH(301,O$13:O151,0),0)&gt;0,"",301)),101),IF(O151&gt;='Print Variations'!$F$7,IF(OR('Print Variations'!$D$5="$",'Print Variations'!$D$5=0),"",IF(IFERROR(MATCH(301,O$13:O151,0),0)&gt;0,"",301)),O151+1)))</f>
        <v/>
      </c>
      <c r="P152" s="32" t="str">
        <f>IFERROR(IF(O152="","",IF(O152=301,"Sales Tax",VLOOKUP(O152,IF(O152&lt;=100,'Enter Cabinet Order Here'!$E:$G,'Enter Additional Product Here'!$E:$G),IF(O152&lt;=100,2,3),FALSE))),"")</f>
        <v/>
      </c>
      <c r="Q152" s="157" t="str">
        <f>IFERROR(IF(IF(O152=301,"Sales Tax",VLOOKUP(P152,IF(O152&lt;=100,'Print Here'!$W:$X,'Enter Additional Product Here'!$G:$M),IF(O152&lt;=100,2,3),FALSE))=0,"",IF(O152=301,"Sales Tax",VLOOKUP(P152,IF(O152&lt;=100,'Print Here'!$W:$X,'Enter Additional Product Here'!$G:$M),IF(O152&lt;=100,2,3),FALSE))),"")</f>
        <v/>
      </c>
      <c r="R152" s="157"/>
      <c r="S152" s="157"/>
      <c r="T152" s="157"/>
      <c r="U152" s="157"/>
      <c r="V152" s="157"/>
      <c r="W152" s="157"/>
      <c r="X152" s="133" t="str">
        <f>IFERROR(IF(O152="","",IF(O152=301,"1",VLOOKUP(O152,IF(O152&lt;=100,'Enter Cabinet Order Here'!$E:$G,'Enter Additional Product Here'!$E:$G),IF(O152&lt;=100,3,2),FALSE))),"")</f>
        <v/>
      </c>
      <c r="Y152" s="134" t="str">
        <f>IFERROR(IF(O152="","",IF(O152=301,'Print Variations'!$D$5,VLOOKUP(O152,IF(O152&lt;=100,'Enter Cabinet Order Here'!$E:$K,'Enter Additional Product Here'!$E:$H),IF(O152&lt;=100,7,4),FALSE))),"")</f>
        <v/>
      </c>
      <c r="Z152" s="134" t="str">
        <f t="shared" si="6"/>
        <v/>
      </c>
      <c r="AD152" s="72" t="s">
        <v>403</v>
      </c>
      <c r="AE152" s="72" t="s">
        <v>4003</v>
      </c>
    </row>
    <row r="153" spans="3:31">
      <c r="C153" s="50" t="str">
        <f>IF(C152&lt;'Print Variations'!$F$5,C152+1,IF(C152='Print Variations'!$F$5,IF('Print Variations'!$F$7=0,IF('Print Variations'!$D$5="$","",IF(IFERROR(MATCH(301,C$13:C152,0),0)&gt;0,"",301)),101),IF(C152&gt;='Print Variations'!$F$7,IF(OR('Print Variations'!$D$5="$",'Print Variations'!$D$5=0),"",IF(IFERROR(MATCH(301,C$13:C152,0),0)&gt;0,"",301)),C152+1)))</f>
        <v/>
      </c>
      <c r="D153" s="32" t="str">
        <f>IFERROR(IF(C153="","",IF(C153=301,"Sales Tax",VLOOKUP(C153,IF(C153&lt;=100,'Enter Cabinet Order Here'!$E:$G,'Enter Additional Product Here'!$E:$G),IF(C153&lt;=100,2,3),FALSE))),"")</f>
        <v/>
      </c>
      <c r="E153" s="157" t="str">
        <f>IFERROR(IF(IF(C153=301,"Sales Tax",VLOOKUP(D153,IF(C153&lt;=100,'Print Here'!$W:$X,'Enter Additional Product Here'!$G:$M),IF(C153&lt;=100,2,3),FALSE))=0,"",IF(C153=301,"Sales Tax",VLOOKUP(D153,IF(C153&lt;=100,'Print Here'!$W:$X,'Enter Additional Product Here'!$G:$M),IF(C153&lt;=100,2,3),FALSE))),"")</f>
        <v/>
      </c>
      <c r="F153" s="157"/>
      <c r="G153" s="157"/>
      <c r="H153" s="157"/>
      <c r="I153" s="157"/>
      <c r="J153" s="157"/>
      <c r="K153" s="133" t="str">
        <f>IFERROR(IF(C153="","",IF(C153=301,"1",VLOOKUP(C153,IF(C153&lt;=100,'Enter Cabinet Order Here'!$E:$G,'Enter Additional Product Here'!$E:$G),IF(C153&lt;=100,3,2),FALSE))),"")</f>
        <v/>
      </c>
      <c r="L153" s="134" t="str">
        <f>IFERROR(IF(C153=301,"",VLOOKUP(D153,IF(C153&lt;=100,'Enter Cabinet Order Here'!$X:$Y,'Enter Additional Product Here'!$G:$H),IF(C153&lt;=100,2,2),FALSE)),"")</f>
        <v/>
      </c>
      <c r="M153" s="134" t="str">
        <f>IFERROR(IF(C153="","",IF(C153=301,'Print Variations'!$D$5,VLOOKUP(C153,IF(C153&lt;=100,'Enter Cabinet Order Here'!$E:$K,'Enter Additional Product Here'!$E:$H),IF(C153&lt;=100,7,4),FALSE))),"")</f>
        <v/>
      </c>
      <c r="N153" s="134" t="str">
        <f t="shared" si="5"/>
        <v/>
      </c>
      <c r="O153" s="50" t="str">
        <f>IF(O152&lt;'Print Variations'!$F$5,O152+1,IF(O152='Print Variations'!$F$5,IF('Print Variations'!$F$7=0,IF('Print Variations'!$D$5="$","",IF(IFERROR(MATCH(301,O$13:O152,0),0)&gt;0,"",301)),101),IF(O152&gt;='Print Variations'!$F$7,IF(OR('Print Variations'!$D$5="$",'Print Variations'!$D$5=0),"",IF(IFERROR(MATCH(301,O$13:O152,0),0)&gt;0,"",301)),O152+1)))</f>
        <v/>
      </c>
      <c r="P153" s="32" t="str">
        <f>IFERROR(IF(O153="","",IF(O153=301,"Sales Tax",VLOOKUP(O153,IF(O153&lt;=100,'Enter Cabinet Order Here'!$E:$G,'Enter Additional Product Here'!$E:$G),IF(O153&lt;=100,2,3),FALSE))),"")</f>
        <v/>
      </c>
      <c r="Q153" s="157" t="str">
        <f>IFERROR(IF(IF(O153=301,"Sales Tax",VLOOKUP(P153,IF(O153&lt;=100,'Print Here'!$W:$X,'Enter Additional Product Here'!$G:$M),IF(O153&lt;=100,2,3),FALSE))=0,"",IF(O153=301,"Sales Tax",VLOOKUP(P153,IF(O153&lt;=100,'Print Here'!$W:$X,'Enter Additional Product Here'!$G:$M),IF(O153&lt;=100,2,3),FALSE))),"")</f>
        <v/>
      </c>
      <c r="R153" s="157"/>
      <c r="S153" s="157"/>
      <c r="T153" s="157"/>
      <c r="U153" s="157"/>
      <c r="V153" s="157"/>
      <c r="W153" s="157"/>
      <c r="X153" s="133" t="str">
        <f>IFERROR(IF(O153="","",IF(O153=301,"1",VLOOKUP(O153,IF(O153&lt;=100,'Enter Cabinet Order Here'!$E:$G,'Enter Additional Product Here'!$E:$G),IF(O153&lt;=100,3,2),FALSE))),"")</f>
        <v/>
      </c>
      <c r="Y153" s="134" t="str">
        <f>IFERROR(IF(O153="","",IF(O153=301,'Print Variations'!$D$5,VLOOKUP(O153,IF(O153&lt;=100,'Enter Cabinet Order Here'!$E:$K,'Enter Additional Product Here'!$E:$H),IF(O153&lt;=100,7,4),FALSE))),"")</f>
        <v/>
      </c>
      <c r="Z153" s="134" t="str">
        <f t="shared" si="6"/>
        <v/>
      </c>
      <c r="AD153" s="72" t="s">
        <v>889</v>
      </c>
      <c r="AE153" s="72" t="s">
        <v>3211</v>
      </c>
    </row>
    <row r="154" spans="3:31">
      <c r="C154" s="50" t="str">
        <f>IF(C153&lt;'Print Variations'!$F$5,C153+1,IF(C153='Print Variations'!$F$5,IF('Print Variations'!$F$7=0,IF('Print Variations'!$D$5="$","",IF(IFERROR(MATCH(301,C$13:C153,0),0)&gt;0,"",301)),101),IF(C153&gt;='Print Variations'!$F$7,IF(OR('Print Variations'!$D$5="$",'Print Variations'!$D$5=0),"",IF(IFERROR(MATCH(301,C$13:C153,0),0)&gt;0,"",301)),C153+1)))</f>
        <v/>
      </c>
      <c r="D154" s="32" t="str">
        <f>IFERROR(IF(C154="","",IF(C154=301,"Sales Tax",VLOOKUP(C154,IF(C154&lt;=100,'Enter Cabinet Order Here'!$E:$G,'Enter Additional Product Here'!$E:$G),IF(C154&lt;=100,2,3),FALSE))),"")</f>
        <v/>
      </c>
      <c r="E154" s="157" t="str">
        <f>IFERROR(IF(IF(C154=301,"Sales Tax",VLOOKUP(D154,IF(C154&lt;=100,'Print Here'!$W:$X,'Enter Additional Product Here'!$G:$M),IF(C154&lt;=100,2,3),FALSE))=0,"",IF(C154=301,"Sales Tax",VLOOKUP(D154,IF(C154&lt;=100,'Print Here'!$W:$X,'Enter Additional Product Here'!$G:$M),IF(C154&lt;=100,2,3),FALSE))),"")</f>
        <v/>
      </c>
      <c r="F154" s="157"/>
      <c r="G154" s="157"/>
      <c r="H154" s="157"/>
      <c r="I154" s="157"/>
      <c r="J154" s="157"/>
      <c r="K154" s="133" t="str">
        <f>IFERROR(IF(C154="","",IF(C154=301,"1",VLOOKUP(C154,IF(C154&lt;=100,'Enter Cabinet Order Here'!$E:$G,'Enter Additional Product Here'!$E:$G),IF(C154&lt;=100,3,2),FALSE))),"")</f>
        <v/>
      </c>
      <c r="L154" s="134" t="str">
        <f>IFERROR(IF(C154=301,"",VLOOKUP(D154,IF(C154&lt;=100,'Enter Cabinet Order Here'!$X:$Y,'Enter Additional Product Here'!$G:$H),IF(C154&lt;=100,2,2),FALSE)),"")</f>
        <v/>
      </c>
      <c r="M154" s="134" t="str">
        <f>IFERROR(IF(C154="","",IF(C154=301,'Print Variations'!$D$5,VLOOKUP(C154,IF(C154&lt;=100,'Enter Cabinet Order Here'!$E:$K,'Enter Additional Product Here'!$E:$H),IF(C154&lt;=100,7,4),FALSE))),"")</f>
        <v/>
      </c>
      <c r="N154" s="134" t="str">
        <f t="shared" si="5"/>
        <v/>
      </c>
      <c r="O154" s="50" t="str">
        <f>IF(O153&lt;'Print Variations'!$F$5,O153+1,IF(O153='Print Variations'!$F$5,IF('Print Variations'!$F$7=0,IF('Print Variations'!$D$5="$","",IF(IFERROR(MATCH(301,O$13:O153,0),0)&gt;0,"",301)),101),IF(O153&gt;='Print Variations'!$F$7,IF(OR('Print Variations'!$D$5="$",'Print Variations'!$D$5=0),"",IF(IFERROR(MATCH(301,O$13:O153,0),0)&gt;0,"",301)),O153+1)))</f>
        <v/>
      </c>
      <c r="P154" s="32" t="str">
        <f>IFERROR(IF(O154="","",IF(O154=301,"Sales Tax",VLOOKUP(O154,IF(O154&lt;=100,'Enter Cabinet Order Here'!$E:$G,'Enter Additional Product Here'!$E:$G),IF(O154&lt;=100,2,3),FALSE))),"")</f>
        <v/>
      </c>
      <c r="Q154" s="157" t="str">
        <f>IFERROR(IF(IF(O154=301,"Sales Tax",VLOOKUP(P154,IF(O154&lt;=100,'Print Here'!$W:$X,'Enter Additional Product Here'!$G:$M),IF(O154&lt;=100,2,3),FALSE))=0,"",IF(O154=301,"Sales Tax",VLOOKUP(P154,IF(O154&lt;=100,'Print Here'!$W:$X,'Enter Additional Product Here'!$G:$M),IF(O154&lt;=100,2,3),FALSE))),"")</f>
        <v/>
      </c>
      <c r="R154" s="157"/>
      <c r="S154" s="157"/>
      <c r="T154" s="157"/>
      <c r="U154" s="157"/>
      <c r="V154" s="157"/>
      <c r="W154" s="157"/>
      <c r="X154" s="133" t="str">
        <f>IFERROR(IF(O154="","",IF(O154=301,"1",VLOOKUP(O154,IF(O154&lt;=100,'Enter Cabinet Order Here'!$E:$G,'Enter Additional Product Here'!$E:$G),IF(O154&lt;=100,3,2),FALSE))),"")</f>
        <v/>
      </c>
      <c r="Y154" s="134" t="str">
        <f>IFERROR(IF(O154="","",IF(O154=301,'Print Variations'!$D$5,VLOOKUP(O154,IF(O154&lt;=100,'Enter Cabinet Order Here'!$E:$K,'Enter Additional Product Here'!$E:$H),IF(O154&lt;=100,7,4),FALSE))),"")</f>
        <v/>
      </c>
      <c r="Z154" s="134" t="str">
        <f t="shared" si="6"/>
        <v/>
      </c>
      <c r="AD154" s="72" t="s">
        <v>890</v>
      </c>
      <c r="AE154" s="72" t="s">
        <v>2671</v>
      </c>
    </row>
    <row r="155" spans="3:31">
      <c r="C155" s="50" t="str">
        <f>IF(C154&lt;'Print Variations'!$F$5,C154+1,IF(C154='Print Variations'!$F$5,IF('Print Variations'!$F$7=0,IF('Print Variations'!$D$5="$","",IF(IFERROR(MATCH(301,C$13:C154,0),0)&gt;0,"",301)),101),IF(C154&gt;='Print Variations'!$F$7,IF(OR('Print Variations'!$D$5="$",'Print Variations'!$D$5=0),"",IF(IFERROR(MATCH(301,C$13:C154,0),0)&gt;0,"",301)),C154+1)))</f>
        <v/>
      </c>
      <c r="D155" s="32" t="str">
        <f>IFERROR(IF(C155="","",IF(C155=301,"Sales Tax",VLOOKUP(C155,IF(C155&lt;=100,'Enter Cabinet Order Here'!$E:$G,'Enter Additional Product Here'!$E:$G),IF(C155&lt;=100,2,3),FALSE))),"")</f>
        <v/>
      </c>
      <c r="E155" s="157" t="str">
        <f>IFERROR(IF(IF(C155=301,"Sales Tax",VLOOKUP(D155,IF(C155&lt;=100,'Print Here'!$W:$X,'Enter Additional Product Here'!$G:$M),IF(C155&lt;=100,2,3),FALSE))=0,"",IF(C155=301,"Sales Tax",VLOOKUP(D155,IF(C155&lt;=100,'Print Here'!$W:$X,'Enter Additional Product Here'!$G:$M),IF(C155&lt;=100,2,3),FALSE))),"")</f>
        <v/>
      </c>
      <c r="F155" s="157"/>
      <c r="G155" s="157"/>
      <c r="H155" s="157"/>
      <c r="I155" s="157"/>
      <c r="J155" s="157"/>
      <c r="K155" s="133" t="str">
        <f>IFERROR(IF(C155="","",IF(C155=301,"1",VLOOKUP(C155,IF(C155&lt;=100,'Enter Cabinet Order Here'!$E:$G,'Enter Additional Product Here'!$E:$G),IF(C155&lt;=100,3,2),FALSE))),"")</f>
        <v/>
      </c>
      <c r="L155" s="134" t="str">
        <f>IFERROR(IF(C155=301,"",VLOOKUP(D155,IF(C155&lt;=100,'Enter Cabinet Order Here'!$X:$Y,'Enter Additional Product Here'!$G:$H),IF(C155&lt;=100,2,2),FALSE)),"")</f>
        <v/>
      </c>
      <c r="M155" s="134" t="str">
        <f>IFERROR(IF(C155="","",IF(C155=301,'Print Variations'!$D$5,VLOOKUP(C155,IF(C155&lt;=100,'Enter Cabinet Order Here'!$E:$K,'Enter Additional Product Here'!$E:$H),IF(C155&lt;=100,7,4),FALSE))),"")</f>
        <v/>
      </c>
      <c r="N155" s="134" t="str">
        <f t="shared" si="5"/>
        <v/>
      </c>
      <c r="O155" s="50" t="str">
        <f>IF(O154&lt;'Print Variations'!$F$5,O154+1,IF(O154='Print Variations'!$F$5,IF('Print Variations'!$F$7=0,IF('Print Variations'!$D$5="$","",IF(IFERROR(MATCH(301,O$13:O154,0),0)&gt;0,"",301)),101),IF(O154&gt;='Print Variations'!$F$7,IF(OR('Print Variations'!$D$5="$",'Print Variations'!$D$5=0),"",IF(IFERROR(MATCH(301,O$13:O154,0),0)&gt;0,"",301)),O154+1)))</f>
        <v/>
      </c>
      <c r="P155" s="32" t="str">
        <f>IFERROR(IF(O155="","",IF(O155=301,"Sales Tax",VLOOKUP(O155,IF(O155&lt;=100,'Enter Cabinet Order Here'!$E:$G,'Enter Additional Product Here'!$E:$G),IF(O155&lt;=100,2,3),FALSE))),"")</f>
        <v/>
      </c>
      <c r="Q155" s="157" t="str">
        <f>IFERROR(IF(IF(O155=301,"Sales Tax",VLOOKUP(P155,IF(O155&lt;=100,'Print Here'!$W:$X,'Enter Additional Product Here'!$G:$M),IF(O155&lt;=100,2,3),FALSE))=0,"",IF(O155=301,"Sales Tax",VLOOKUP(P155,IF(O155&lt;=100,'Print Here'!$W:$X,'Enter Additional Product Here'!$G:$M),IF(O155&lt;=100,2,3),FALSE))),"")</f>
        <v/>
      </c>
      <c r="R155" s="157"/>
      <c r="S155" s="157"/>
      <c r="T155" s="157"/>
      <c r="U155" s="157"/>
      <c r="V155" s="157"/>
      <c r="W155" s="157"/>
      <c r="X155" s="133" t="str">
        <f>IFERROR(IF(O155="","",IF(O155=301,"1",VLOOKUP(O155,IF(O155&lt;=100,'Enter Cabinet Order Here'!$E:$G,'Enter Additional Product Here'!$E:$G),IF(O155&lt;=100,3,2),FALSE))),"")</f>
        <v/>
      </c>
      <c r="Y155" s="134" t="str">
        <f>IFERROR(IF(O155="","",IF(O155=301,'Print Variations'!$D$5,VLOOKUP(O155,IF(O155&lt;=100,'Enter Cabinet Order Here'!$E:$K,'Enter Additional Product Here'!$E:$H),IF(O155&lt;=100,7,4),FALSE))),"")</f>
        <v/>
      </c>
      <c r="Z155" s="134" t="str">
        <f t="shared" si="6"/>
        <v/>
      </c>
      <c r="AD155" s="72" t="s">
        <v>891</v>
      </c>
      <c r="AE155" s="72" t="s">
        <v>3607</v>
      </c>
    </row>
    <row r="156" spans="3:31">
      <c r="C156" s="50" t="str">
        <f>IF(C155&lt;'Print Variations'!$F$5,C155+1,IF(C155='Print Variations'!$F$5,IF('Print Variations'!$F$7=0,IF('Print Variations'!$D$5="$","",IF(IFERROR(MATCH(301,C$13:C155,0),0)&gt;0,"",301)),101),IF(C155&gt;='Print Variations'!$F$7,IF(OR('Print Variations'!$D$5="$",'Print Variations'!$D$5=0),"",IF(IFERROR(MATCH(301,C$13:C155,0),0)&gt;0,"",301)),C155+1)))</f>
        <v/>
      </c>
      <c r="D156" s="32" t="str">
        <f>IFERROR(IF(C156="","",IF(C156=301,"Sales Tax",VLOOKUP(C156,IF(C156&lt;=100,'Enter Cabinet Order Here'!$E:$G,'Enter Additional Product Here'!$E:$G),IF(C156&lt;=100,2,3),FALSE))),"")</f>
        <v/>
      </c>
      <c r="E156" s="157" t="str">
        <f>IFERROR(IF(IF(C156=301,"Sales Tax",VLOOKUP(D156,IF(C156&lt;=100,'Print Here'!$W:$X,'Enter Additional Product Here'!$G:$M),IF(C156&lt;=100,2,3),FALSE))=0,"",IF(C156=301,"Sales Tax",VLOOKUP(D156,IF(C156&lt;=100,'Print Here'!$W:$X,'Enter Additional Product Here'!$G:$M),IF(C156&lt;=100,2,3),FALSE))),"")</f>
        <v/>
      </c>
      <c r="F156" s="157"/>
      <c r="G156" s="157"/>
      <c r="H156" s="157"/>
      <c r="I156" s="157"/>
      <c r="J156" s="157"/>
      <c r="K156" s="133" t="str">
        <f>IFERROR(IF(C156="","",IF(C156=301,"1",VLOOKUP(C156,IF(C156&lt;=100,'Enter Cabinet Order Here'!$E:$G,'Enter Additional Product Here'!$E:$G),IF(C156&lt;=100,3,2),FALSE))),"")</f>
        <v/>
      </c>
      <c r="L156" s="134" t="str">
        <f>IFERROR(IF(C156=301,"",VLOOKUP(D156,IF(C156&lt;=100,'Enter Cabinet Order Here'!$X:$Y,'Enter Additional Product Here'!$G:$H),IF(C156&lt;=100,2,2),FALSE)),"")</f>
        <v/>
      </c>
      <c r="M156" s="134" t="str">
        <f>IFERROR(IF(C156="","",IF(C156=301,'Print Variations'!$D$5,VLOOKUP(C156,IF(C156&lt;=100,'Enter Cabinet Order Here'!$E:$K,'Enter Additional Product Here'!$E:$H),IF(C156&lt;=100,7,4),FALSE))),"")</f>
        <v/>
      </c>
      <c r="N156" s="134" t="str">
        <f t="shared" si="5"/>
        <v/>
      </c>
      <c r="O156" s="50" t="str">
        <f>IF(O155&lt;'Print Variations'!$F$5,O155+1,IF(O155='Print Variations'!$F$5,IF('Print Variations'!$F$7=0,IF('Print Variations'!$D$5="$","",IF(IFERROR(MATCH(301,O$13:O155,0),0)&gt;0,"",301)),101),IF(O155&gt;='Print Variations'!$F$7,IF(OR('Print Variations'!$D$5="$",'Print Variations'!$D$5=0),"",IF(IFERROR(MATCH(301,O$13:O155,0),0)&gt;0,"",301)),O155+1)))</f>
        <v/>
      </c>
      <c r="P156" s="32" t="str">
        <f>IFERROR(IF(O156="","",IF(O156=301,"Sales Tax",VLOOKUP(O156,IF(O156&lt;=100,'Enter Cabinet Order Here'!$E:$G,'Enter Additional Product Here'!$E:$G),IF(O156&lt;=100,2,3),FALSE))),"")</f>
        <v/>
      </c>
      <c r="Q156" s="157" t="str">
        <f>IFERROR(IF(IF(O156=301,"Sales Tax",VLOOKUP(P156,IF(O156&lt;=100,'Print Here'!$W:$X,'Enter Additional Product Here'!$G:$M),IF(O156&lt;=100,2,3),FALSE))=0,"",IF(O156=301,"Sales Tax",VLOOKUP(P156,IF(O156&lt;=100,'Print Here'!$W:$X,'Enter Additional Product Here'!$G:$M),IF(O156&lt;=100,2,3),FALSE))),"")</f>
        <v/>
      </c>
      <c r="R156" s="157"/>
      <c r="S156" s="157"/>
      <c r="T156" s="157"/>
      <c r="U156" s="157"/>
      <c r="V156" s="157"/>
      <c r="W156" s="157"/>
      <c r="X156" s="133" t="str">
        <f>IFERROR(IF(O156="","",IF(O156=301,"1",VLOOKUP(O156,IF(O156&lt;=100,'Enter Cabinet Order Here'!$E:$G,'Enter Additional Product Here'!$E:$G),IF(O156&lt;=100,3,2),FALSE))),"")</f>
        <v/>
      </c>
      <c r="Y156" s="134" t="str">
        <f>IFERROR(IF(O156="","",IF(O156=301,'Print Variations'!$D$5,VLOOKUP(O156,IF(O156&lt;=100,'Enter Cabinet Order Here'!$E:$K,'Enter Additional Product Here'!$E:$H),IF(O156&lt;=100,7,4),FALSE))),"")</f>
        <v/>
      </c>
      <c r="Z156" s="134" t="str">
        <f t="shared" si="6"/>
        <v/>
      </c>
      <c r="AD156" s="72" t="s">
        <v>4624</v>
      </c>
      <c r="AE156" s="72" t="s">
        <v>4961</v>
      </c>
    </row>
    <row r="157" spans="3:31">
      <c r="C157" s="50" t="str">
        <f>IF(C156&lt;'Print Variations'!$F$5,C156+1,IF(C156='Print Variations'!$F$5,IF('Print Variations'!$F$7=0,IF('Print Variations'!$D$5="$","",IF(IFERROR(MATCH(301,C$13:C156,0),0)&gt;0,"",301)),101),IF(C156&gt;='Print Variations'!$F$7,IF(OR('Print Variations'!$D$5="$",'Print Variations'!$D$5=0),"",IF(IFERROR(MATCH(301,C$13:C156,0),0)&gt;0,"",301)),C156+1)))</f>
        <v/>
      </c>
      <c r="D157" s="32" t="str">
        <f>IFERROR(IF(C157="","",IF(C157=301,"Sales Tax",VLOOKUP(C157,IF(C157&lt;=100,'Enter Cabinet Order Here'!$E:$G,'Enter Additional Product Here'!$E:$G),IF(C157&lt;=100,2,3),FALSE))),"")</f>
        <v/>
      </c>
      <c r="E157" s="157" t="str">
        <f>IFERROR(IF(IF(C157=301,"Sales Tax",VLOOKUP(D157,IF(C157&lt;=100,'Print Here'!$W:$X,'Enter Additional Product Here'!$G:$M),IF(C157&lt;=100,2,3),FALSE))=0,"",IF(C157=301,"Sales Tax",VLOOKUP(D157,IF(C157&lt;=100,'Print Here'!$W:$X,'Enter Additional Product Here'!$G:$M),IF(C157&lt;=100,2,3),FALSE))),"")</f>
        <v/>
      </c>
      <c r="F157" s="157"/>
      <c r="G157" s="157"/>
      <c r="H157" s="157"/>
      <c r="I157" s="157"/>
      <c r="J157" s="157"/>
      <c r="K157" s="133" t="str">
        <f>IFERROR(IF(C157="","",IF(C157=301,"1",VLOOKUP(C157,IF(C157&lt;=100,'Enter Cabinet Order Here'!$E:$G,'Enter Additional Product Here'!$E:$G),IF(C157&lt;=100,3,2),FALSE))),"")</f>
        <v/>
      </c>
      <c r="L157" s="134" t="str">
        <f>IFERROR(IF(C157=301,"",VLOOKUP(D157,IF(C157&lt;=100,'Enter Cabinet Order Here'!$X:$Y,'Enter Additional Product Here'!$G:$H),IF(C157&lt;=100,2,2),FALSE)),"")</f>
        <v/>
      </c>
      <c r="M157" s="134" t="str">
        <f>IFERROR(IF(C157="","",IF(C157=301,'Print Variations'!$D$5,VLOOKUP(C157,IF(C157&lt;=100,'Enter Cabinet Order Here'!$E:$K,'Enter Additional Product Here'!$E:$H),IF(C157&lt;=100,7,4),FALSE))),"")</f>
        <v/>
      </c>
      <c r="N157" s="134" t="str">
        <f t="shared" si="5"/>
        <v/>
      </c>
      <c r="O157" s="50" t="str">
        <f>IF(O156&lt;'Print Variations'!$F$5,O156+1,IF(O156='Print Variations'!$F$5,IF('Print Variations'!$F$7=0,IF('Print Variations'!$D$5="$","",IF(IFERROR(MATCH(301,O$13:O156,0),0)&gt;0,"",301)),101),IF(O156&gt;='Print Variations'!$F$7,IF(OR('Print Variations'!$D$5="$",'Print Variations'!$D$5=0),"",IF(IFERROR(MATCH(301,O$13:O156,0),0)&gt;0,"",301)),O156+1)))</f>
        <v/>
      </c>
      <c r="P157" s="32" t="str">
        <f>IFERROR(IF(O157="","",IF(O157=301,"Sales Tax",VLOOKUP(O157,IF(O157&lt;=100,'Enter Cabinet Order Here'!$E:$G,'Enter Additional Product Here'!$E:$G),IF(O157&lt;=100,2,3),FALSE))),"")</f>
        <v/>
      </c>
      <c r="Q157" s="157" t="str">
        <f>IFERROR(IF(IF(O157=301,"Sales Tax",VLOOKUP(P157,IF(O157&lt;=100,'Print Here'!$W:$X,'Enter Additional Product Here'!$G:$M),IF(O157&lt;=100,2,3),FALSE))=0,"",IF(O157=301,"Sales Tax",VLOOKUP(P157,IF(O157&lt;=100,'Print Here'!$W:$X,'Enter Additional Product Here'!$G:$M),IF(O157&lt;=100,2,3),FALSE))),"")</f>
        <v/>
      </c>
      <c r="R157" s="157"/>
      <c r="S157" s="157"/>
      <c r="T157" s="157"/>
      <c r="U157" s="157"/>
      <c r="V157" s="157"/>
      <c r="W157" s="157"/>
      <c r="X157" s="133" t="str">
        <f>IFERROR(IF(O157="","",IF(O157=301,"1",VLOOKUP(O157,IF(O157&lt;=100,'Enter Cabinet Order Here'!$E:$G,'Enter Additional Product Here'!$E:$G),IF(O157&lt;=100,3,2),FALSE))),"")</f>
        <v/>
      </c>
      <c r="Y157" s="134" t="str">
        <f>IFERROR(IF(O157="","",IF(O157=301,'Print Variations'!$D$5,VLOOKUP(O157,IF(O157&lt;=100,'Enter Cabinet Order Here'!$E:$K,'Enter Additional Product Here'!$E:$H),IF(O157&lt;=100,7,4),FALSE))),"")</f>
        <v/>
      </c>
      <c r="Z157" s="134" t="str">
        <f t="shared" si="6"/>
        <v/>
      </c>
      <c r="AD157" s="72" t="s">
        <v>892</v>
      </c>
      <c r="AE157" s="72" t="s">
        <v>4156</v>
      </c>
    </row>
    <row r="158" spans="3:31">
      <c r="C158" s="50" t="str">
        <f>IF(C157&lt;'Print Variations'!$F$5,C157+1,IF(C157='Print Variations'!$F$5,IF('Print Variations'!$F$7=0,IF('Print Variations'!$D$5="$","",IF(IFERROR(MATCH(301,C$13:C157,0),0)&gt;0,"",301)),101),IF(C157&gt;='Print Variations'!$F$7,IF(OR('Print Variations'!$D$5="$",'Print Variations'!$D$5=0),"",IF(IFERROR(MATCH(301,C$13:C157,0),0)&gt;0,"",301)),C157+1)))</f>
        <v/>
      </c>
      <c r="D158" s="32" t="str">
        <f>IFERROR(IF(C158="","",IF(C158=301,"Sales Tax",VLOOKUP(C158,IF(C158&lt;=100,'Enter Cabinet Order Here'!$E:$G,'Enter Additional Product Here'!$E:$G),IF(C158&lt;=100,2,3),FALSE))),"")</f>
        <v/>
      </c>
      <c r="E158" s="157" t="str">
        <f>IFERROR(IF(IF(C158=301,"Sales Tax",VLOOKUP(D158,IF(C158&lt;=100,'Print Here'!$W:$X,'Enter Additional Product Here'!$G:$M),IF(C158&lt;=100,2,3),FALSE))=0,"",IF(C158=301,"Sales Tax",VLOOKUP(D158,IF(C158&lt;=100,'Print Here'!$W:$X,'Enter Additional Product Here'!$G:$M),IF(C158&lt;=100,2,3),FALSE))),"")</f>
        <v/>
      </c>
      <c r="F158" s="157"/>
      <c r="G158" s="157"/>
      <c r="H158" s="157"/>
      <c r="I158" s="157"/>
      <c r="J158" s="157"/>
      <c r="K158" s="133" t="str">
        <f>IFERROR(IF(C158="","",IF(C158=301,"1",VLOOKUP(C158,IF(C158&lt;=100,'Enter Cabinet Order Here'!$E:$G,'Enter Additional Product Here'!$E:$G),IF(C158&lt;=100,3,2),FALSE))),"")</f>
        <v/>
      </c>
      <c r="L158" s="134" t="str">
        <f>IFERROR(IF(C158=301,"",VLOOKUP(D158,IF(C158&lt;=100,'Enter Cabinet Order Here'!$X:$Y,'Enter Additional Product Here'!$G:$H),IF(C158&lt;=100,2,2),FALSE)),"")</f>
        <v/>
      </c>
      <c r="M158" s="134" t="str">
        <f>IFERROR(IF(C158="","",IF(C158=301,'Print Variations'!$D$5,VLOOKUP(C158,IF(C158&lt;=100,'Enter Cabinet Order Here'!$E:$K,'Enter Additional Product Here'!$E:$H),IF(C158&lt;=100,7,4),FALSE))),"")</f>
        <v/>
      </c>
      <c r="N158" s="134" t="str">
        <f t="shared" si="5"/>
        <v/>
      </c>
      <c r="O158" s="50" t="str">
        <f>IF(O157&lt;'Print Variations'!$F$5,O157+1,IF(O157='Print Variations'!$F$5,IF('Print Variations'!$F$7=0,IF('Print Variations'!$D$5="$","",IF(IFERROR(MATCH(301,O$13:O157,0),0)&gt;0,"",301)),101),IF(O157&gt;='Print Variations'!$F$7,IF(OR('Print Variations'!$D$5="$",'Print Variations'!$D$5=0),"",IF(IFERROR(MATCH(301,O$13:O157,0),0)&gt;0,"",301)),O157+1)))</f>
        <v/>
      </c>
      <c r="P158" s="32" t="str">
        <f>IFERROR(IF(O158="","",IF(O158=301,"Sales Tax",VLOOKUP(O158,IF(O158&lt;=100,'Enter Cabinet Order Here'!$E:$G,'Enter Additional Product Here'!$E:$G),IF(O158&lt;=100,2,3),FALSE))),"")</f>
        <v/>
      </c>
      <c r="Q158" s="157" t="str">
        <f>IFERROR(IF(IF(O158=301,"Sales Tax",VLOOKUP(P158,IF(O158&lt;=100,'Print Here'!$W:$X,'Enter Additional Product Here'!$G:$M),IF(O158&lt;=100,2,3),FALSE))=0,"",IF(O158=301,"Sales Tax",VLOOKUP(P158,IF(O158&lt;=100,'Print Here'!$W:$X,'Enter Additional Product Here'!$G:$M),IF(O158&lt;=100,2,3),FALSE))),"")</f>
        <v/>
      </c>
      <c r="R158" s="157"/>
      <c r="S158" s="157"/>
      <c r="T158" s="157"/>
      <c r="U158" s="157"/>
      <c r="V158" s="157"/>
      <c r="W158" s="157"/>
      <c r="X158" s="133" t="str">
        <f>IFERROR(IF(O158="","",IF(O158=301,"1",VLOOKUP(O158,IF(O158&lt;=100,'Enter Cabinet Order Here'!$E:$G,'Enter Additional Product Here'!$E:$G),IF(O158&lt;=100,3,2),FALSE))),"")</f>
        <v/>
      </c>
      <c r="Y158" s="134" t="str">
        <f>IFERROR(IF(O158="","",IF(O158=301,'Print Variations'!$D$5,VLOOKUP(O158,IF(O158&lt;=100,'Enter Cabinet Order Here'!$E:$K,'Enter Additional Product Here'!$E:$H),IF(O158&lt;=100,7,4),FALSE))),"")</f>
        <v/>
      </c>
      <c r="Z158" s="134" t="str">
        <f t="shared" si="6"/>
        <v/>
      </c>
      <c r="AD158" s="72" t="s">
        <v>893</v>
      </c>
      <c r="AE158" s="72" t="s">
        <v>3212</v>
      </c>
    </row>
    <row r="159" spans="3:31">
      <c r="C159" s="50" t="str">
        <f>IF(C158&lt;'Print Variations'!$F$5,C158+1,IF(C158='Print Variations'!$F$5,IF('Print Variations'!$F$7=0,IF('Print Variations'!$D$5="$","",IF(IFERROR(MATCH(301,C$13:C158,0),0)&gt;0,"",301)),101),IF(C158&gt;='Print Variations'!$F$7,IF(OR('Print Variations'!$D$5="$",'Print Variations'!$D$5=0),"",IF(IFERROR(MATCH(301,C$13:C158,0),0)&gt;0,"",301)),C158+1)))</f>
        <v/>
      </c>
      <c r="D159" s="32" t="str">
        <f>IFERROR(IF(C159="","",IF(C159=301,"Sales Tax",VLOOKUP(C159,IF(C159&lt;=100,'Enter Cabinet Order Here'!$E:$G,'Enter Additional Product Here'!$E:$G),IF(C159&lt;=100,2,3),FALSE))),"")</f>
        <v/>
      </c>
      <c r="E159" s="157" t="str">
        <f>IFERROR(IF(IF(C159=301,"Sales Tax",VLOOKUP(D159,IF(C159&lt;=100,'Print Here'!$W:$X,'Enter Additional Product Here'!$G:$M),IF(C159&lt;=100,2,3),FALSE))=0,"",IF(C159=301,"Sales Tax",VLOOKUP(D159,IF(C159&lt;=100,'Print Here'!$W:$X,'Enter Additional Product Here'!$G:$M),IF(C159&lt;=100,2,3),FALSE))),"")</f>
        <v/>
      </c>
      <c r="F159" s="157"/>
      <c r="G159" s="157"/>
      <c r="H159" s="157"/>
      <c r="I159" s="157"/>
      <c r="J159" s="157"/>
      <c r="K159" s="133" t="str">
        <f>IFERROR(IF(C159="","",IF(C159=301,"1",VLOOKUP(C159,IF(C159&lt;=100,'Enter Cabinet Order Here'!$E:$G,'Enter Additional Product Here'!$E:$G),IF(C159&lt;=100,3,2),FALSE))),"")</f>
        <v/>
      </c>
      <c r="L159" s="134" t="str">
        <f>IFERROR(IF(C159=301,"",VLOOKUP(D159,IF(C159&lt;=100,'Enter Cabinet Order Here'!$X:$Y,'Enter Additional Product Here'!$G:$H),IF(C159&lt;=100,2,2),FALSE)),"")</f>
        <v/>
      </c>
      <c r="M159" s="134" t="str">
        <f>IFERROR(IF(C159="","",IF(C159=301,'Print Variations'!$D$5,VLOOKUP(C159,IF(C159&lt;=100,'Enter Cabinet Order Here'!$E:$K,'Enter Additional Product Here'!$E:$H),IF(C159&lt;=100,7,4),FALSE))),"")</f>
        <v/>
      </c>
      <c r="N159" s="134" t="str">
        <f t="shared" si="5"/>
        <v/>
      </c>
      <c r="O159" s="50" t="str">
        <f>IF(O158&lt;'Print Variations'!$F$5,O158+1,IF(O158='Print Variations'!$F$5,IF('Print Variations'!$F$7=0,IF('Print Variations'!$D$5="$","",IF(IFERROR(MATCH(301,O$13:O158,0),0)&gt;0,"",301)),101),IF(O158&gt;='Print Variations'!$F$7,IF(OR('Print Variations'!$D$5="$",'Print Variations'!$D$5=0),"",IF(IFERROR(MATCH(301,O$13:O158,0),0)&gt;0,"",301)),O158+1)))</f>
        <v/>
      </c>
      <c r="P159" s="32" t="str">
        <f>IFERROR(IF(O159="","",IF(O159=301,"Sales Tax",VLOOKUP(O159,IF(O159&lt;=100,'Enter Cabinet Order Here'!$E:$G,'Enter Additional Product Here'!$E:$G),IF(O159&lt;=100,2,3),FALSE))),"")</f>
        <v/>
      </c>
      <c r="Q159" s="157" t="str">
        <f>IFERROR(IF(IF(O159=301,"Sales Tax",VLOOKUP(P159,IF(O159&lt;=100,'Print Here'!$W:$X,'Enter Additional Product Here'!$G:$M),IF(O159&lt;=100,2,3),FALSE))=0,"",IF(O159=301,"Sales Tax",VLOOKUP(P159,IF(O159&lt;=100,'Print Here'!$W:$X,'Enter Additional Product Here'!$G:$M),IF(O159&lt;=100,2,3),FALSE))),"")</f>
        <v/>
      </c>
      <c r="R159" s="157"/>
      <c r="S159" s="157"/>
      <c r="T159" s="157"/>
      <c r="U159" s="157"/>
      <c r="V159" s="157"/>
      <c r="W159" s="157"/>
      <c r="X159" s="133" t="str">
        <f>IFERROR(IF(O159="","",IF(O159=301,"1",VLOOKUP(O159,IF(O159&lt;=100,'Enter Cabinet Order Here'!$E:$G,'Enter Additional Product Here'!$E:$G),IF(O159&lt;=100,3,2),FALSE))),"")</f>
        <v/>
      </c>
      <c r="Y159" s="134" t="str">
        <f>IFERROR(IF(O159="","",IF(O159=301,'Print Variations'!$D$5,VLOOKUP(O159,IF(O159&lt;=100,'Enter Cabinet Order Here'!$E:$K,'Enter Additional Product Here'!$E:$H),IF(O159&lt;=100,7,4),FALSE))),"")</f>
        <v/>
      </c>
      <c r="Z159" s="134" t="str">
        <f t="shared" si="6"/>
        <v/>
      </c>
      <c r="AD159" s="72" t="s">
        <v>894</v>
      </c>
      <c r="AE159" s="72" t="s">
        <v>2672</v>
      </c>
    </row>
    <row r="160" spans="3:31">
      <c r="C160" s="50" t="str">
        <f>IF(C159&lt;'Print Variations'!$F$5,C159+1,IF(C159='Print Variations'!$F$5,IF('Print Variations'!$F$7=0,IF('Print Variations'!$D$5="$","",IF(IFERROR(MATCH(301,C$13:C159,0),0)&gt;0,"",301)),101),IF(C159&gt;='Print Variations'!$F$7,IF(OR('Print Variations'!$D$5="$",'Print Variations'!$D$5=0),"",IF(IFERROR(MATCH(301,C$13:C159,0),0)&gt;0,"",301)),C159+1)))</f>
        <v/>
      </c>
      <c r="D160" s="32" t="str">
        <f>IFERROR(IF(C160="","",IF(C160=301,"Sales Tax",VLOOKUP(C160,IF(C160&lt;=100,'Enter Cabinet Order Here'!$E:$G,'Enter Additional Product Here'!$E:$G),IF(C160&lt;=100,2,3),FALSE))),"")</f>
        <v/>
      </c>
      <c r="E160" s="157" t="str">
        <f>IFERROR(IF(IF(C160=301,"Sales Tax",VLOOKUP(D160,IF(C160&lt;=100,'Print Here'!$W:$X,'Enter Additional Product Here'!$G:$M),IF(C160&lt;=100,2,3),FALSE))=0,"",IF(C160=301,"Sales Tax",VLOOKUP(D160,IF(C160&lt;=100,'Print Here'!$W:$X,'Enter Additional Product Here'!$G:$M),IF(C160&lt;=100,2,3),FALSE))),"")</f>
        <v/>
      </c>
      <c r="F160" s="157"/>
      <c r="G160" s="157"/>
      <c r="H160" s="157"/>
      <c r="I160" s="157"/>
      <c r="J160" s="157"/>
      <c r="K160" s="133" t="str">
        <f>IFERROR(IF(C160="","",IF(C160=301,"1",VLOOKUP(C160,IF(C160&lt;=100,'Enter Cabinet Order Here'!$E:$G,'Enter Additional Product Here'!$E:$G),IF(C160&lt;=100,3,2),FALSE))),"")</f>
        <v/>
      </c>
      <c r="L160" s="134" t="str">
        <f>IFERROR(IF(C160=301,"",VLOOKUP(D160,IF(C160&lt;=100,'Enter Cabinet Order Here'!$X:$Y,'Enter Additional Product Here'!$G:$H),IF(C160&lt;=100,2,2),FALSE)),"")</f>
        <v/>
      </c>
      <c r="M160" s="134" t="str">
        <f>IFERROR(IF(C160="","",IF(C160=301,'Print Variations'!$D$5,VLOOKUP(C160,IF(C160&lt;=100,'Enter Cabinet Order Here'!$E:$K,'Enter Additional Product Here'!$E:$H),IF(C160&lt;=100,7,4),FALSE))),"")</f>
        <v/>
      </c>
      <c r="N160" s="134" t="str">
        <f t="shared" si="5"/>
        <v/>
      </c>
      <c r="O160" s="50" t="str">
        <f>IF(O159&lt;'Print Variations'!$F$5,O159+1,IF(O159='Print Variations'!$F$5,IF('Print Variations'!$F$7=0,IF('Print Variations'!$D$5="$","",IF(IFERROR(MATCH(301,O$13:O159,0),0)&gt;0,"",301)),101),IF(O159&gt;='Print Variations'!$F$7,IF(OR('Print Variations'!$D$5="$",'Print Variations'!$D$5=0),"",IF(IFERROR(MATCH(301,O$13:O159,0),0)&gt;0,"",301)),O159+1)))</f>
        <v/>
      </c>
      <c r="P160" s="32" t="str">
        <f>IFERROR(IF(O160="","",IF(O160=301,"Sales Tax",VLOOKUP(O160,IF(O160&lt;=100,'Enter Cabinet Order Here'!$E:$G,'Enter Additional Product Here'!$E:$G),IF(O160&lt;=100,2,3),FALSE))),"")</f>
        <v/>
      </c>
      <c r="Q160" s="157" t="str">
        <f>IFERROR(IF(IF(O160=301,"Sales Tax",VLOOKUP(P160,IF(O160&lt;=100,'Print Here'!$W:$X,'Enter Additional Product Here'!$G:$M),IF(O160&lt;=100,2,3),FALSE))=0,"",IF(O160=301,"Sales Tax",VLOOKUP(P160,IF(O160&lt;=100,'Print Here'!$W:$X,'Enter Additional Product Here'!$G:$M),IF(O160&lt;=100,2,3),FALSE))),"")</f>
        <v/>
      </c>
      <c r="R160" s="157"/>
      <c r="S160" s="157"/>
      <c r="T160" s="157"/>
      <c r="U160" s="157"/>
      <c r="V160" s="157"/>
      <c r="W160" s="157"/>
      <c r="X160" s="133" t="str">
        <f>IFERROR(IF(O160="","",IF(O160=301,"1",VLOOKUP(O160,IF(O160&lt;=100,'Enter Cabinet Order Here'!$E:$G,'Enter Additional Product Here'!$E:$G),IF(O160&lt;=100,3,2),FALSE))),"")</f>
        <v/>
      </c>
      <c r="Y160" s="134" t="str">
        <f>IFERROR(IF(O160="","",IF(O160=301,'Print Variations'!$D$5,VLOOKUP(O160,IF(O160&lt;=100,'Enter Cabinet Order Here'!$E:$K,'Enter Additional Product Here'!$E:$H),IF(O160&lt;=100,7,4),FALSE))),"")</f>
        <v/>
      </c>
      <c r="Z160" s="134" t="str">
        <f t="shared" si="6"/>
        <v/>
      </c>
      <c r="AD160" s="72" t="s">
        <v>895</v>
      </c>
      <c r="AE160" s="72" t="s">
        <v>3608</v>
      </c>
    </row>
    <row r="161" spans="3:31">
      <c r="C161" s="50" t="str">
        <f>IF(C160&lt;'Print Variations'!$F$5,C160+1,IF(C160='Print Variations'!$F$5,IF('Print Variations'!$F$7=0,IF('Print Variations'!$D$5="$","",IF(IFERROR(MATCH(301,C$13:C160,0),0)&gt;0,"",301)),101),IF(C160&gt;='Print Variations'!$F$7,IF(OR('Print Variations'!$D$5="$",'Print Variations'!$D$5=0),"",IF(IFERROR(MATCH(301,C$13:C160,0),0)&gt;0,"",301)),C160+1)))</f>
        <v/>
      </c>
      <c r="D161" s="32" t="str">
        <f>IFERROR(IF(C161="","",IF(C161=301,"Sales Tax",VLOOKUP(C161,IF(C161&lt;=100,'Enter Cabinet Order Here'!$E:$G,'Enter Additional Product Here'!$E:$G),IF(C161&lt;=100,2,3),FALSE))),"")</f>
        <v/>
      </c>
      <c r="E161" s="157" t="str">
        <f>IFERROR(IF(IF(C161=301,"Sales Tax",VLOOKUP(D161,IF(C161&lt;=100,'Print Here'!$W:$X,'Enter Additional Product Here'!$G:$M),IF(C161&lt;=100,2,3),FALSE))=0,"",IF(C161=301,"Sales Tax",VLOOKUP(D161,IF(C161&lt;=100,'Print Here'!$W:$X,'Enter Additional Product Here'!$G:$M),IF(C161&lt;=100,2,3),FALSE))),"")</f>
        <v/>
      </c>
      <c r="F161" s="157"/>
      <c r="G161" s="157"/>
      <c r="H161" s="157"/>
      <c r="I161" s="157"/>
      <c r="J161" s="157"/>
      <c r="K161" s="133" t="str">
        <f>IFERROR(IF(C161="","",IF(C161=301,"1",VLOOKUP(C161,IF(C161&lt;=100,'Enter Cabinet Order Here'!$E:$G,'Enter Additional Product Here'!$E:$G),IF(C161&lt;=100,3,2),FALSE))),"")</f>
        <v/>
      </c>
      <c r="L161" s="134" t="str">
        <f>IFERROR(IF(C161=301,"",VLOOKUP(D161,IF(C161&lt;=100,'Enter Cabinet Order Here'!$X:$Y,'Enter Additional Product Here'!$G:$H),IF(C161&lt;=100,2,2),FALSE)),"")</f>
        <v/>
      </c>
      <c r="M161" s="134" t="str">
        <f>IFERROR(IF(C161="","",IF(C161=301,'Print Variations'!$D$5,VLOOKUP(C161,IF(C161&lt;=100,'Enter Cabinet Order Here'!$E:$K,'Enter Additional Product Here'!$E:$H),IF(C161&lt;=100,7,4),FALSE))),"")</f>
        <v/>
      </c>
      <c r="N161" s="134" t="str">
        <f t="shared" si="5"/>
        <v/>
      </c>
      <c r="O161" s="50" t="str">
        <f>IF(O160&lt;'Print Variations'!$F$5,O160+1,IF(O160='Print Variations'!$F$5,IF('Print Variations'!$F$7=0,IF('Print Variations'!$D$5="$","",IF(IFERROR(MATCH(301,O$13:O160,0),0)&gt;0,"",301)),101),IF(O160&gt;='Print Variations'!$F$7,IF(OR('Print Variations'!$D$5="$",'Print Variations'!$D$5=0),"",IF(IFERROR(MATCH(301,O$13:O160,0),0)&gt;0,"",301)),O160+1)))</f>
        <v/>
      </c>
      <c r="P161" s="32" t="str">
        <f>IFERROR(IF(O161="","",IF(O161=301,"Sales Tax",VLOOKUP(O161,IF(O161&lt;=100,'Enter Cabinet Order Here'!$E:$G,'Enter Additional Product Here'!$E:$G),IF(O161&lt;=100,2,3),FALSE))),"")</f>
        <v/>
      </c>
      <c r="Q161" s="157" t="str">
        <f>IFERROR(IF(IF(O161=301,"Sales Tax",VLOOKUP(P161,IF(O161&lt;=100,'Print Here'!$W:$X,'Enter Additional Product Here'!$G:$M),IF(O161&lt;=100,2,3),FALSE))=0,"",IF(O161=301,"Sales Tax",VLOOKUP(P161,IF(O161&lt;=100,'Print Here'!$W:$X,'Enter Additional Product Here'!$G:$M),IF(O161&lt;=100,2,3),FALSE))),"")</f>
        <v/>
      </c>
      <c r="R161" s="157"/>
      <c r="S161" s="157"/>
      <c r="T161" s="157"/>
      <c r="U161" s="157"/>
      <c r="V161" s="157"/>
      <c r="W161" s="157"/>
      <c r="X161" s="133" t="str">
        <f>IFERROR(IF(O161="","",IF(O161=301,"1",VLOOKUP(O161,IF(O161&lt;=100,'Enter Cabinet Order Here'!$E:$G,'Enter Additional Product Here'!$E:$G),IF(O161&lt;=100,3,2),FALSE))),"")</f>
        <v/>
      </c>
      <c r="Y161" s="134" t="str">
        <f>IFERROR(IF(O161="","",IF(O161=301,'Print Variations'!$D$5,VLOOKUP(O161,IF(O161&lt;=100,'Enter Cabinet Order Here'!$E:$K,'Enter Additional Product Here'!$E:$H),IF(O161&lt;=100,7,4),FALSE))),"")</f>
        <v/>
      </c>
      <c r="Z161" s="134" t="str">
        <f t="shared" si="6"/>
        <v/>
      </c>
      <c r="AD161" s="72" t="s">
        <v>4625</v>
      </c>
      <c r="AE161" s="72" t="s">
        <v>4962</v>
      </c>
    </row>
    <row r="162" spans="3:31">
      <c r="C162" s="50" t="str">
        <f>IF(C161&lt;'Print Variations'!$F$5,C161+1,IF(C161='Print Variations'!$F$5,IF('Print Variations'!$F$7=0,IF('Print Variations'!$D$5="$","",IF(IFERROR(MATCH(301,C$13:C161,0),0)&gt;0,"",301)),101),IF(C161&gt;='Print Variations'!$F$7,IF(OR('Print Variations'!$D$5="$",'Print Variations'!$D$5=0),"",IF(IFERROR(MATCH(301,C$13:C161,0),0)&gt;0,"",301)),C161+1)))</f>
        <v/>
      </c>
      <c r="D162" s="32" t="str">
        <f>IFERROR(IF(C162="","",IF(C162=301,"Sales Tax",VLOOKUP(C162,IF(C162&lt;=100,'Enter Cabinet Order Here'!$E:$G,'Enter Additional Product Here'!$E:$G),IF(C162&lt;=100,2,3),FALSE))),"")</f>
        <v/>
      </c>
      <c r="E162" s="157" t="str">
        <f>IFERROR(IF(IF(C162=301,"Sales Tax",VLOOKUP(D162,IF(C162&lt;=100,'Print Here'!$W:$X,'Enter Additional Product Here'!$G:$M),IF(C162&lt;=100,2,3),FALSE))=0,"",IF(C162=301,"Sales Tax",VLOOKUP(D162,IF(C162&lt;=100,'Print Here'!$W:$X,'Enter Additional Product Here'!$G:$M),IF(C162&lt;=100,2,3),FALSE))),"")</f>
        <v/>
      </c>
      <c r="F162" s="157"/>
      <c r="G162" s="157"/>
      <c r="H162" s="157"/>
      <c r="I162" s="157"/>
      <c r="J162" s="157"/>
      <c r="K162" s="133" t="str">
        <f>IFERROR(IF(C162="","",IF(C162=301,"1",VLOOKUP(C162,IF(C162&lt;=100,'Enter Cabinet Order Here'!$E:$G,'Enter Additional Product Here'!$E:$G),IF(C162&lt;=100,3,2),FALSE))),"")</f>
        <v/>
      </c>
      <c r="L162" s="134" t="str">
        <f>IFERROR(IF(C162=301,"",VLOOKUP(D162,IF(C162&lt;=100,'Enter Cabinet Order Here'!$X:$Y,'Enter Additional Product Here'!$G:$H),IF(C162&lt;=100,2,2),FALSE)),"")</f>
        <v/>
      </c>
      <c r="M162" s="134" t="str">
        <f>IFERROR(IF(C162="","",IF(C162=301,'Print Variations'!$D$5,VLOOKUP(C162,IF(C162&lt;=100,'Enter Cabinet Order Here'!$E:$K,'Enter Additional Product Here'!$E:$H),IF(C162&lt;=100,7,4),FALSE))),"")</f>
        <v/>
      </c>
      <c r="N162" s="134" t="str">
        <f t="shared" si="5"/>
        <v/>
      </c>
      <c r="O162" s="50" t="str">
        <f>IF(O161&lt;'Print Variations'!$F$5,O161+1,IF(O161='Print Variations'!$F$5,IF('Print Variations'!$F$7=0,IF('Print Variations'!$D$5="$","",IF(IFERROR(MATCH(301,O$13:O161,0),0)&gt;0,"",301)),101),IF(O161&gt;='Print Variations'!$F$7,IF(OR('Print Variations'!$D$5="$",'Print Variations'!$D$5=0),"",IF(IFERROR(MATCH(301,O$13:O161,0),0)&gt;0,"",301)),O161+1)))</f>
        <v/>
      </c>
      <c r="P162" s="32" t="str">
        <f>IFERROR(IF(O162="","",IF(O162=301,"Sales Tax",VLOOKUP(O162,IF(O162&lt;=100,'Enter Cabinet Order Here'!$E:$G,'Enter Additional Product Here'!$E:$G),IF(O162&lt;=100,2,3),FALSE))),"")</f>
        <v/>
      </c>
      <c r="Q162" s="157" t="str">
        <f>IFERROR(IF(IF(O162=301,"Sales Tax",VLOOKUP(P162,IF(O162&lt;=100,'Print Here'!$W:$X,'Enter Additional Product Here'!$G:$M),IF(O162&lt;=100,2,3),FALSE))=0,"",IF(O162=301,"Sales Tax",VLOOKUP(P162,IF(O162&lt;=100,'Print Here'!$W:$X,'Enter Additional Product Here'!$G:$M),IF(O162&lt;=100,2,3),FALSE))),"")</f>
        <v/>
      </c>
      <c r="R162" s="157"/>
      <c r="S162" s="157"/>
      <c r="T162" s="157"/>
      <c r="U162" s="157"/>
      <c r="V162" s="157"/>
      <c r="W162" s="157"/>
      <c r="X162" s="133" t="str">
        <f>IFERROR(IF(O162="","",IF(O162=301,"1",VLOOKUP(O162,IF(O162&lt;=100,'Enter Cabinet Order Here'!$E:$G,'Enter Additional Product Here'!$E:$G),IF(O162&lt;=100,3,2),FALSE))),"")</f>
        <v/>
      </c>
      <c r="Y162" s="134" t="str">
        <f>IFERROR(IF(O162="","",IF(O162=301,'Print Variations'!$D$5,VLOOKUP(O162,IF(O162&lt;=100,'Enter Cabinet Order Here'!$E:$K,'Enter Additional Product Here'!$E:$H),IF(O162&lt;=100,7,4),FALSE))),"")</f>
        <v/>
      </c>
      <c r="Z162" s="134" t="str">
        <f t="shared" si="6"/>
        <v/>
      </c>
      <c r="AD162" s="72" t="s">
        <v>896</v>
      </c>
      <c r="AE162" s="72" t="s">
        <v>4157</v>
      </c>
    </row>
    <row r="163" spans="3:31">
      <c r="C163" s="50" t="str">
        <f>IF(C162&lt;'Print Variations'!$F$5,C162+1,IF(C162='Print Variations'!$F$5,IF('Print Variations'!$F$7=0,IF('Print Variations'!$D$5="$","",IF(IFERROR(MATCH(301,C$13:C162,0),0)&gt;0,"",301)),101),IF(C162&gt;='Print Variations'!$F$7,IF(OR('Print Variations'!$D$5="$",'Print Variations'!$D$5=0),"",IF(IFERROR(MATCH(301,C$13:C162,0),0)&gt;0,"",301)),C162+1)))</f>
        <v/>
      </c>
      <c r="D163" s="32" t="str">
        <f>IFERROR(IF(C163="","",IF(C163=301,"Sales Tax",VLOOKUP(C163,IF(C163&lt;=100,'Enter Cabinet Order Here'!$E:$G,'Enter Additional Product Here'!$E:$G),IF(C163&lt;=100,2,3),FALSE))),"")</f>
        <v/>
      </c>
      <c r="E163" s="157" t="str">
        <f>IFERROR(IF(IF(C163=301,"Sales Tax",VLOOKUP(D163,IF(C163&lt;=100,'Print Here'!$W:$X,'Enter Additional Product Here'!$G:$M),IF(C163&lt;=100,2,3),FALSE))=0,"",IF(C163=301,"Sales Tax",VLOOKUP(D163,IF(C163&lt;=100,'Print Here'!$W:$X,'Enter Additional Product Here'!$G:$M),IF(C163&lt;=100,2,3),FALSE))),"")</f>
        <v/>
      </c>
      <c r="F163" s="157"/>
      <c r="G163" s="157"/>
      <c r="H163" s="157"/>
      <c r="I163" s="157"/>
      <c r="J163" s="157"/>
      <c r="K163" s="133" t="str">
        <f>IFERROR(IF(C163="","",IF(C163=301,"1",VLOOKUP(C163,IF(C163&lt;=100,'Enter Cabinet Order Here'!$E:$G,'Enter Additional Product Here'!$E:$G),IF(C163&lt;=100,3,2),FALSE))),"")</f>
        <v/>
      </c>
      <c r="L163" s="134" t="str">
        <f>IFERROR(IF(C163=301,"",VLOOKUP(D163,IF(C163&lt;=100,'Enter Cabinet Order Here'!$X:$Y,'Enter Additional Product Here'!$G:$H),IF(C163&lt;=100,2,2),FALSE)),"")</f>
        <v/>
      </c>
      <c r="M163" s="134" t="str">
        <f>IFERROR(IF(C163="","",IF(C163=301,'Print Variations'!$D$5,VLOOKUP(C163,IF(C163&lt;=100,'Enter Cabinet Order Here'!$E:$K,'Enter Additional Product Here'!$E:$H),IF(C163&lt;=100,7,4),FALSE))),"")</f>
        <v/>
      </c>
      <c r="N163" s="134" t="str">
        <f t="shared" si="5"/>
        <v/>
      </c>
      <c r="O163" s="50" t="str">
        <f>IF(O162&lt;'Print Variations'!$F$5,O162+1,IF(O162='Print Variations'!$F$5,IF('Print Variations'!$F$7=0,IF('Print Variations'!$D$5="$","",IF(IFERROR(MATCH(301,O$13:O162,0),0)&gt;0,"",301)),101),IF(O162&gt;='Print Variations'!$F$7,IF(OR('Print Variations'!$D$5="$",'Print Variations'!$D$5=0),"",IF(IFERROR(MATCH(301,O$13:O162,0),0)&gt;0,"",301)),O162+1)))</f>
        <v/>
      </c>
      <c r="P163" s="32" t="str">
        <f>IFERROR(IF(O163="","",IF(O163=301,"Sales Tax",VLOOKUP(O163,IF(O163&lt;=100,'Enter Cabinet Order Here'!$E:$G,'Enter Additional Product Here'!$E:$G),IF(O163&lt;=100,2,3),FALSE))),"")</f>
        <v/>
      </c>
      <c r="Q163" s="157" t="str">
        <f>IFERROR(IF(IF(O163=301,"Sales Tax",VLOOKUP(P163,IF(O163&lt;=100,'Print Here'!$W:$X,'Enter Additional Product Here'!$G:$M),IF(O163&lt;=100,2,3),FALSE))=0,"",IF(O163=301,"Sales Tax",VLOOKUP(P163,IF(O163&lt;=100,'Print Here'!$W:$X,'Enter Additional Product Here'!$G:$M),IF(O163&lt;=100,2,3),FALSE))),"")</f>
        <v/>
      </c>
      <c r="R163" s="157"/>
      <c r="S163" s="157"/>
      <c r="T163" s="157"/>
      <c r="U163" s="157"/>
      <c r="V163" s="157"/>
      <c r="W163" s="157"/>
      <c r="X163" s="133" t="str">
        <f>IFERROR(IF(O163="","",IF(O163=301,"1",VLOOKUP(O163,IF(O163&lt;=100,'Enter Cabinet Order Here'!$E:$G,'Enter Additional Product Here'!$E:$G),IF(O163&lt;=100,3,2),FALSE))),"")</f>
        <v/>
      </c>
      <c r="Y163" s="134" t="str">
        <f>IFERROR(IF(O163="","",IF(O163=301,'Print Variations'!$D$5,VLOOKUP(O163,IF(O163&lt;=100,'Enter Cabinet Order Here'!$E:$K,'Enter Additional Product Here'!$E:$H),IF(O163&lt;=100,7,4),FALSE))),"")</f>
        <v/>
      </c>
      <c r="Z163" s="134" t="str">
        <f t="shared" si="6"/>
        <v/>
      </c>
      <c r="AD163" s="72" t="s">
        <v>404</v>
      </c>
      <c r="AE163" s="72" t="s">
        <v>3061</v>
      </c>
    </row>
    <row r="164" spans="3:31">
      <c r="C164" s="50" t="str">
        <f>IF(C163&lt;'Print Variations'!$F$5,C163+1,IF(C163='Print Variations'!$F$5,IF('Print Variations'!$F$7=0,IF('Print Variations'!$D$5="$","",IF(IFERROR(MATCH(301,C$13:C163,0),0)&gt;0,"",301)),101),IF(C163&gt;='Print Variations'!$F$7,IF(OR('Print Variations'!$D$5="$",'Print Variations'!$D$5=0),"",IF(IFERROR(MATCH(301,C$13:C163,0),0)&gt;0,"",301)),C163+1)))</f>
        <v/>
      </c>
      <c r="D164" s="32" t="str">
        <f>IFERROR(IF(C164="","",IF(C164=301,"Sales Tax",VLOOKUP(C164,IF(C164&lt;=100,'Enter Cabinet Order Here'!$E:$G,'Enter Additional Product Here'!$E:$G),IF(C164&lt;=100,2,3),FALSE))),"")</f>
        <v/>
      </c>
      <c r="E164" s="157" t="str">
        <f>IFERROR(IF(IF(C164=301,"Sales Tax",VLOOKUP(D164,IF(C164&lt;=100,'Print Here'!$W:$X,'Enter Additional Product Here'!$G:$M),IF(C164&lt;=100,2,3),FALSE))=0,"",IF(C164=301,"Sales Tax",VLOOKUP(D164,IF(C164&lt;=100,'Print Here'!$W:$X,'Enter Additional Product Here'!$G:$M),IF(C164&lt;=100,2,3),FALSE))),"")</f>
        <v/>
      </c>
      <c r="F164" s="157"/>
      <c r="G164" s="157"/>
      <c r="H164" s="157"/>
      <c r="I164" s="157"/>
      <c r="J164" s="157"/>
      <c r="K164" s="133" t="str">
        <f>IFERROR(IF(C164="","",IF(C164=301,"1",VLOOKUP(C164,IF(C164&lt;=100,'Enter Cabinet Order Here'!$E:$G,'Enter Additional Product Here'!$E:$G),IF(C164&lt;=100,3,2),FALSE))),"")</f>
        <v/>
      </c>
      <c r="L164" s="134" t="str">
        <f>IFERROR(IF(C164=301,"",VLOOKUP(D164,IF(C164&lt;=100,'Enter Cabinet Order Here'!$X:$Y,'Enter Additional Product Here'!$G:$H),IF(C164&lt;=100,2,2),FALSE)),"")</f>
        <v/>
      </c>
      <c r="M164" s="134" t="str">
        <f>IFERROR(IF(C164="","",IF(C164=301,'Print Variations'!$D$5,VLOOKUP(C164,IF(C164&lt;=100,'Enter Cabinet Order Here'!$E:$K,'Enter Additional Product Here'!$E:$H),IF(C164&lt;=100,7,4),FALSE))),"")</f>
        <v/>
      </c>
      <c r="N164" s="134" t="str">
        <f t="shared" si="5"/>
        <v/>
      </c>
      <c r="O164" s="50" t="str">
        <f>IF(O163&lt;'Print Variations'!$F$5,O163+1,IF(O163='Print Variations'!$F$5,IF('Print Variations'!$F$7=0,IF('Print Variations'!$D$5="$","",IF(IFERROR(MATCH(301,O$13:O163,0),0)&gt;0,"",301)),101),IF(O163&gt;='Print Variations'!$F$7,IF(OR('Print Variations'!$D$5="$",'Print Variations'!$D$5=0),"",IF(IFERROR(MATCH(301,O$13:O163,0),0)&gt;0,"",301)),O163+1)))</f>
        <v/>
      </c>
      <c r="P164" s="32" t="str">
        <f>IFERROR(IF(O164="","",IF(O164=301,"Sales Tax",VLOOKUP(O164,IF(O164&lt;=100,'Enter Cabinet Order Here'!$E:$G,'Enter Additional Product Here'!$E:$G),IF(O164&lt;=100,2,3),FALSE))),"")</f>
        <v/>
      </c>
      <c r="Q164" s="157" t="str">
        <f>IFERROR(IF(IF(O164=301,"Sales Tax",VLOOKUP(P164,IF(O164&lt;=100,'Print Here'!$W:$X,'Enter Additional Product Here'!$G:$M),IF(O164&lt;=100,2,3),FALSE))=0,"",IF(O164=301,"Sales Tax",VLOOKUP(P164,IF(O164&lt;=100,'Print Here'!$W:$X,'Enter Additional Product Here'!$G:$M),IF(O164&lt;=100,2,3),FALSE))),"")</f>
        <v/>
      </c>
      <c r="R164" s="157"/>
      <c r="S164" s="157"/>
      <c r="T164" s="157"/>
      <c r="U164" s="157"/>
      <c r="V164" s="157"/>
      <c r="W164" s="157"/>
      <c r="X164" s="133" t="str">
        <f>IFERROR(IF(O164="","",IF(O164=301,"1",VLOOKUP(O164,IF(O164&lt;=100,'Enter Cabinet Order Here'!$E:$G,'Enter Additional Product Here'!$E:$G),IF(O164&lt;=100,3,2),FALSE))),"")</f>
        <v/>
      </c>
      <c r="Y164" s="134" t="str">
        <f>IFERROR(IF(O164="","",IF(O164=301,'Print Variations'!$D$5,VLOOKUP(O164,IF(O164&lt;=100,'Enter Cabinet Order Here'!$E:$K,'Enter Additional Product Here'!$E:$H),IF(O164&lt;=100,7,4),FALSE))),"")</f>
        <v/>
      </c>
      <c r="Z164" s="134" t="str">
        <f t="shared" si="6"/>
        <v/>
      </c>
      <c r="AD164" s="72" t="s">
        <v>405</v>
      </c>
      <c r="AE164" s="72" t="s">
        <v>2519</v>
      </c>
    </row>
    <row r="165" spans="3:31">
      <c r="C165" s="50" t="str">
        <f>IF(C164&lt;'Print Variations'!$F$5,C164+1,IF(C164='Print Variations'!$F$5,IF('Print Variations'!$F$7=0,IF('Print Variations'!$D$5="$","",IF(IFERROR(MATCH(301,C$13:C164,0),0)&gt;0,"",301)),101),IF(C164&gt;='Print Variations'!$F$7,IF(OR('Print Variations'!$D$5="$",'Print Variations'!$D$5=0),"",IF(IFERROR(MATCH(301,C$13:C164,0),0)&gt;0,"",301)),C164+1)))</f>
        <v/>
      </c>
      <c r="D165" s="32" t="str">
        <f>IFERROR(IF(C165="","",IF(C165=301,"Sales Tax",VLOOKUP(C165,IF(C165&lt;=100,'Enter Cabinet Order Here'!$E:$G,'Enter Additional Product Here'!$E:$G),IF(C165&lt;=100,2,3),FALSE))),"")</f>
        <v/>
      </c>
      <c r="E165" s="157" t="str">
        <f>IFERROR(IF(IF(C165=301,"Sales Tax",VLOOKUP(D165,IF(C165&lt;=100,'Print Here'!$W:$X,'Enter Additional Product Here'!$G:$M),IF(C165&lt;=100,2,3),FALSE))=0,"",IF(C165=301,"Sales Tax",VLOOKUP(D165,IF(C165&lt;=100,'Print Here'!$W:$X,'Enter Additional Product Here'!$G:$M),IF(C165&lt;=100,2,3),FALSE))),"")</f>
        <v/>
      </c>
      <c r="F165" s="157"/>
      <c r="G165" s="157"/>
      <c r="H165" s="157"/>
      <c r="I165" s="157"/>
      <c r="J165" s="157"/>
      <c r="K165" s="133" t="str">
        <f>IFERROR(IF(C165="","",IF(C165=301,"1",VLOOKUP(C165,IF(C165&lt;=100,'Enter Cabinet Order Here'!$E:$G,'Enter Additional Product Here'!$E:$G),IF(C165&lt;=100,3,2),FALSE))),"")</f>
        <v/>
      </c>
      <c r="L165" s="134" t="str">
        <f>IFERROR(IF(C165=301,"",VLOOKUP(D165,IF(C165&lt;=100,'Enter Cabinet Order Here'!$X:$Y,'Enter Additional Product Here'!$G:$H),IF(C165&lt;=100,2,2),FALSE)),"")</f>
        <v/>
      </c>
      <c r="M165" s="134" t="str">
        <f>IFERROR(IF(C165="","",IF(C165=301,'Print Variations'!$D$5,VLOOKUP(C165,IF(C165&lt;=100,'Enter Cabinet Order Here'!$E:$K,'Enter Additional Product Here'!$E:$H),IF(C165&lt;=100,7,4),FALSE))),"")</f>
        <v/>
      </c>
      <c r="N165" s="134" t="str">
        <f t="shared" si="5"/>
        <v/>
      </c>
      <c r="O165" s="50" t="str">
        <f>IF(O164&lt;'Print Variations'!$F$5,O164+1,IF(O164='Print Variations'!$F$5,IF('Print Variations'!$F$7=0,IF('Print Variations'!$D$5="$","",IF(IFERROR(MATCH(301,O$13:O164,0),0)&gt;0,"",301)),101),IF(O164&gt;='Print Variations'!$F$7,IF(OR('Print Variations'!$D$5="$",'Print Variations'!$D$5=0),"",IF(IFERROR(MATCH(301,O$13:O164,0),0)&gt;0,"",301)),O164+1)))</f>
        <v/>
      </c>
      <c r="P165" s="32" t="str">
        <f>IFERROR(IF(O165="","",IF(O165=301,"Sales Tax",VLOOKUP(O165,IF(O165&lt;=100,'Enter Cabinet Order Here'!$E:$G,'Enter Additional Product Here'!$E:$G),IF(O165&lt;=100,2,3),FALSE))),"")</f>
        <v/>
      </c>
      <c r="Q165" s="157" t="str">
        <f>IFERROR(IF(IF(O165=301,"Sales Tax",VLOOKUP(P165,IF(O165&lt;=100,'Print Here'!$W:$X,'Enter Additional Product Here'!$G:$M),IF(O165&lt;=100,2,3),FALSE))=0,"",IF(O165=301,"Sales Tax",VLOOKUP(P165,IF(O165&lt;=100,'Print Here'!$W:$X,'Enter Additional Product Here'!$G:$M),IF(O165&lt;=100,2,3),FALSE))),"")</f>
        <v/>
      </c>
      <c r="R165" s="157"/>
      <c r="S165" s="157"/>
      <c r="T165" s="157"/>
      <c r="U165" s="157"/>
      <c r="V165" s="157"/>
      <c r="W165" s="157"/>
      <c r="X165" s="133" t="str">
        <f>IFERROR(IF(O165="","",IF(O165=301,"1",VLOOKUP(O165,IF(O165&lt;=100,'Enter Cabinet Order Here'!$E:$G,'Enter Additional Product Here'!$E:$G),IF(O165&lt;=100,3,2),FALSE))),"")</f>
        <v/>
      </c>
      <c r="Y165" s="134" t="str">
        <f>IFERROR(IF(O165="","",IF(O165=301,'Print Variations'!$D$5,VLOOKUP(O165,IF(O165&lt;=100,'Enter Cabinet Order Here'!$E:$K,'Enter Additional Product Here'!$E:$H),IF(O165&lt;=100,7,4),FALSE))),"")</f>
        <v/>
      </c>
      <c r="Z165" s="134" t="str">
        <f t="shared" si="6"/>
        <v/>
      </c>
      <c r="AD165" s="72" t="s">
        <v>406</v>
      </c>
      <c r="AE165" s="72" t="s">
        <v>4004</v>
      </c>
    </row>
    <row r="166" spans="3:31">
      <c r="C166" s="50" t="str">
        <f>IF(C165&lt;'Print Variations'!$F$5,C165+1,IF(C165='Print Variations'!$F$5,IF('Print Variations'!$F$7=0,IF('Print Variations'!$D$5="$","",IF(IFERROR(MATCH(301,C$13:C165,0),0)&gt;0,"",301)),101),IF(C165&gt;='Print Variations'!$F$7,IF(OR('Print Variations'!$D$5="$",'Print Variations'!$D$5=0),"",IF(IFERROR(MATCH(301,C$13:C165,0),0)&gt;0,"",301)),C165+1)))</f>
        <v/>
      </c>
      <c r="D166" s="32" t="str">
        <f>IFERROR(IF(C166="","",IF(C166=301,"Sales Tax",VLOOKUP(C166,IF(C166&lt;=100,'Enter Cabinet Order Here'!$E:$G,'Enter Additional Product Here'!$E:$G),IF(C166&lt;=100,2,3),FALSE))),"")</f>
        <v/>
      </c>
      <c r="E166" s="157" t="str">
        <f>IFERROR(IF(IF(C166=301,"Sales Tax",VLOOKUP(D166,IF(C166&lt;=100,'Print Here'!$W:$X,'Enter Additional Product Here'!$G:$M),IF(C166&lt;=100,2,3),FALSE))=0,"",IF(C166=301,"Sales Tax",VLOOKUP(D166,IF(C166&lt;=100,'Print Here'!$W:$X,'Enter Additional Product Here'!$G:$M),IF(C166&lt;=100,2,3),FALSE))),"")</f>
        <v/>
      </c>
      <c r="F166" s="157"/>
      <c r="G166" s="157"/>
      <c r="H166" s="157"/>
      <c r="I166" s="157"/>
      <c r="J166" s="157"/>
      <c r="K166" s="133" t="str">
        <f>IFERROR(IF(C166="","",IF(C166=301,"1",VLOOKUP(C166,IF(C166&lt;=100,'Enter Cabinet Order Here'!$E:$G,'Enter Additional Product Here'!$E:$G),IF(C166&lt;=100,3,2),FALSE))),"")</f>
        <v/>
      </c>
      <c r="L166" s="134" t="str">
        <f>IFERROR(IF(C166=301,"",VLOOKUP(D166,IF(C166&lt;=100,'Enter Cabinet Order Here'!$X:$Y,'Enter Additional Product Here'!$G:$H),IF(C166&lt;=100,2,2),FALSE)),"")</f>
        <v/>
      </c>
      <c r="M166" s="134" t="str">
        <f>IFERROR(IF(C166="","",IF(C166=301,'Print Variations'!$D$5,VLOOKUP(C166,IF(C166&lt;=100,'Enter Cabinet Order Here'!$E:$K,'Enter Additional Product Here'!$E:$H),IF(C166&lt;=100,7,4),FALSE))),"")</f>
        <v/>
      </c>
      <c r="N166" s="134" t="str">
        <f t="shared" si="5"/>
        <v/>
      </c>
      <c r="O166" s="50" t="str">
        <f>IF(O165&lt;'Print Variations'!$F$5,O165+1,IF(O165='Print Variations'!$F$5,IF('Print Variations'!$F$7=0,IF('Print Variations'!$D$5="$","",IF(IFERROR(MATCH(301,O$13:O165,0),0)&gt;0,"",301)),101),IF(O165&gt;='Print Variations'!$F$7,IF(OR('Print Variations'!$D$5="$",'Print Variations'!$D$5=0),"",IF(IFERROR(MATCH(301,O$13:O165,0),0)&gt;0,"",301)),O165+1)))</f>
        <v/>
      </c>
      <c r="P166" s="32" t="str">
        <f>IFERROR(IF(O166="","",IF(O166=301,"Sales Tax",VLOOKUP(O166,IF(O166&lt;=100,'Enter Cabinet Order Here'!$E:$G,'Enter Additional Product Here'!$E:$G),IF(O166&lt;=100,2,3),FALSE))),"")</f>
        <v/>
      </c>
      <c r="Q166" s="157" t="str">
        <f>IFERROR(IF(IF(O166=301,"Sales Tax",VLOOKUP(P166,IF(O166&lt;=100,'Print Here'!$W:$X,'Enter Additional Product Here'!$G:$M),IF(O166&lt;=100,2,3),FALSE))=0,"",IF(O166=301,"Sales Tax",VLOOKUP(P166,IF(O166&lt;=100,'Print Here'!$W:$X,'Enter Additional Product Here'!$G:$M),IF(O166&lt;=100,2,3),FALSE))),"")</f>
        <v/>
      </c>
      <c r="R166" s="157"/>
      <c r="S166" s="157"/>
      <c r="T166" s="157"/>
      <c r="U166" s="157"/>
      <c r="V166" s="157"/>
      <c r="W166" s="157"/>
      <c r="X166" s="133" t="str">
        <f>IFERROR(IF(O166="","",IF(O166=301,"1",VLOOKUP(O166,IF(O166&lt;=100,'Enter Cabinet Order Here'!$E:$G,'Enter Additional Product Here'!$E:$G),IF(O166&lt;=100,3,2),FALSE))),"")</f>
        <v/>
      </c>
      <c r="Y166" s="134" t="str">
        <f>IFERROR(IF(O166="","",IF(O166=301,'Print Variations'!$D$5,VLOOKUP(O166,IF(O166&lt;=100,'Enter Cabinet Order Here'!$E:$K,'Enter Additional Product Here'!$E:$H),IF(O166&lt;=100,7,4),FALSE))),"")</f>
        <v/>
      </c>
      <c r="Z166" s="134" t="str">
        <f t="shared" si="6"/>
        <v/>
      </c>
      <c r="AD166" s="72" t="s">
        <v>897</v>
      </c>
      <c r="AE166" s="72" t="s">
        <v>3213</v>
      </c>
    </row>
    <row r="167" spans="3:31">
      <c r="C167" s="50" t="str">
        <f>IF(C166&lt;'Print Variations'!$F$5,C166+1,IF(C166='Print Variations'!$F$5,IF('Print Variations'!$F$7=0,IF('Print Variations'!$D$5="$","",IF(IFERROR(MATCH(301,C$13:C166,0),0)&gt;0,"",301)),101),IF(C166&gt;='Print Variations'!$F$7,IF(OR('Print Variations'!$D$5="$",'Print Variations'!$D$5=0),"",IF(IFERROR(MATCH(301,C$13:C166,0),0)&gt;0,"",301)),C166+1)))</f>
        <v/>
      </c>
      <c r="D167" s="32" t="str">
        <f>IFERROR(IF(C167="","",IF(C167=301,"Sales Tax",VLOOKUP(C167,IF(C167&lt;=100,'Enter Cabinet Order Here'!$E:$G,'Enter Additional Product Here'!$E:$G),IF(C167&lt;=100,2,3),FALSE))),"")</f>
        <v/>
      </c>
      <c r="E167" s="157" t="str">
        <f>IFERROR(IF(IF(C167=301,"Sales Tax",VLOOKUP(D167,IF(C167&lt;=100,'Print Here'!$W:$X,'Enter Additional Product Here'!$G:$M),IF(C167&lt;=100,2,3),FALSE))=0,"",IF(C167=301,"Sales Tax",VLOOKUP(D167,IF(C167&lt;=100,'Print Here'!$W:$X,'Enter Additional Product Here'!$G:$M),IF(C167&lt;=100,2,3),FALSE))),"")</f>
        <v/>
      </c>
      <c r="F167" s="157"/>
      <c r="G167" s="157"/>
      <c r="H167" s="157"/>
      <c r="I167" s="157"/>
      <c r="J167" s="157"/>
      <c r="K167" s="133" t="str">
        <f>IFERROR(IF(C167="","",IF(C167=301,"1",VLOOKUP(C167,IF(C167&lt;=100,'Enter Cabinet Order Here'!$E:$G,'Enter Additional Product Here'!$E:$G),IF(C167&lt;=100,3,2),FALSE))),"")</f>
        <v/>
      </c>
      <c r="L167" s="134" t="str">
        <f>IFERROR(IF(C167=301,"",VLOOKUP(D167,IF(C167&lt;=100,'Enter Cabinet Order Here'!$X:$Y,'Enter Additional Product Here'!$G:$H),IF(C167&lt;=100,2,2),FALSE)),"")</f>
        <v/>
      </c>
      <c r="M167" s="134" t="str">
        <f>IFERROR(IF(C167="","",IF(C167=301,'Print Variations'!$D$5,VLOOKUP(C167,IF(C167&lt;=100,'Enter Cabinet Order Here'!$E:$K,'Enter Additional Product Here'!$E:$H),IF(C167&lt;=100,7,4),FALSE))),"")</f>
        <v/>
      </c>
      <c r="N167" s="134" t="str">
        <f t="shared" si="5"/>
        <v/>
      </c>
      <c r="O167" s="50" t="str">
        <f>IF(O166&lt;'Print Variations'!$F$5,O166+1,IF(O166='Print Variations'!$F$5,IF('Print Variations'!$F$7=0,IF('Print Variations'!$D$5="$","",IF(IFERROR(MATCH(301,O$13:O166,0),0)&gt;0,"",301)),101),IF(O166&gt;='Print Variations'!$F$7,IF(OR('Print Variations'!$D$5="$",'Print Variations'!$D$5=0),"",IF(IFERROR(MATCH(301,O$13:O166,0),0)&gt;0,"",301)),O166+1)))</f>
        <v/>
      </c>
      <c r="P167" s="32" t="str">
        <f>IFERROR(IF(O167="","",IF(O167=301,"Sales Tax",VLOOKUP(O167,IF(O167&lt;=100,'Enter Cabinet Order Here'!$E:$G,'Enter Additional Product Here'!$E:$G),IF(O167&lt;=100,2,3),FALSE))),"")</f>
        <v/>
      </c>
      <c r="Q167" s="157" t="str">
        <f>IFERROR(IF(IF(O167=301,"Sales Tax",VLOOKUP(P167,IF(O167&lt;=100,'Print Here'!$W:$X,'Enter Additional Product Here'!$G:$M),IF(O167&lt;=100,2,3),FALSE))=0,"",IF(O167=301,"Sales Tax",VLOOKUP(P167,IF(O167&lt;=100,'Print Here'!$W:$X,'Enter Additional Product Here'!$G:$M),IF(O167&lt;=100,2,3),FALSE))),"")</f>
        <v/>
      </c>
      <c r="R167" s="157"/>
      <c r="S167" s="157"/>
      <c r="T167" s="157"/>
      <c r="U167" s="157"/>
      <c r="V167" s="157"/>
      <c r="W167" s="157"/>
      <c r="X167" s="133" t="str">
        <f>IFERROR(IF(O167="","",IF(O167=301,"1",VLOOKUP(O167,IF(O167&lt;=100,'Enter Cabinet Order Here'!$E:$G,'Enter Additional Product Here'!$E:$G),IF(O167&lt;=100,3,2),FALSE))),"")</f>
        <v/>
      </c>
      <c r="Y167" s="134" t="str">
        <f>IFERROR(IF(O167="","",IF(O167=301,'Print Variations'!$D$5,VLOOKUP(O167,IF(O167&lt;=100,'Enter Cabinet Order Here'!$E:$K,'Enter Additional Product Here'!$E:$H),IF(O167&lt;=100,7,4),FALSE))),"")</f>
        <v/>
      </c>
      <c r="Z167" s="134" t="str">
        <f t="shared" si="6"/>
        <v/>
      </c>
      <c r="AD167" s="72" t="s">
        <v>898</v>
      </c>
      <c r="AE167" s="72" t="s">
        <v>2673</v>
      </c>
    </row>
    <row r="168" spans="3:31">
      <c r="C168" s="50" t="str">
        <f>IF(C167&lt;'Print Variations'!$F$5,C167+1,IF(C167='Print Variations'!$F$5,IF('Print Variations'!$F$7=0,IF('Print Variations'!$D$5="$","",IF(IFERROR(MATCH(301,C$13:C167,0),0)&gt;0,"",301)),101),IF(C167&gt;='Print Variations'!$F$7,IF(OR('Print Variations'!$D$5="$",'Print Variations'!$D$5=0),"",IF(IFERROR(MATCH(301,C$13:C167,0),0)&gt;0,"",301)),C167+1)))</f>
        <v/>
      </c>
      <c r="D168" s="32" t="str">
        <f>IFERROR(IF(C168="","",IF(C168=301,"Sales Tax",VLOOKUP(C168,IF(C168&lt;=100,'Enter Cabinet Order Here'!$E:$G,'Enter Additional Product Here'!$E:$G),IF(C168&lt;=100,2,3),FALSE))),"")</f>
        <v/>
      </c>
      <c r="E168" s="157" t="str">
        <f>IFERROR(IF(IF(C168=301,"Sales Tax",VLOOKUP(D168,IF(C168&lt;=100,'Print Here'!$W:$X,'Enter Additional Product Here'!$G:$M),IF(C168&lt;=100,2,3),FALSE))=0,"",IF(C168=301,"Sales Tax",VLOOKUP(D168,IF(C168&lt;=100,'Print Here'!$W:$X,'Enter Additional Product Here'!$G:$M),IF(C168&lt;=100,2,3),FALSE))),"")</f>
        <v/>
      </c>
      <c r="F168" s="157"/>
      <c r="G168" s="157"/>
      <c r="H168" s="157"/>
      <c r="I168" s="157"/>
      <c r="J168" s="157"/>
      <c r="K168" s="133" t="str">
        <f>IFERROR(IF(C168="","",IF(C168=301,"1",VLOOKUP(C168,IF(C168&lt;=100,'Enter Cabinet Order Here'!$E:$G,'Enter Additional Product Here'!$E:$G),IF(C168&lt;=100,3,2),FALSE))),"")</f>
        <v/>
      </c>
      <c r="L168" s="134" t="str">
        <f>IFERROR(IF(C168=301,"",VLOOKUP(D168,IF(C168&lt;=100,'Enter Cabinet Order Here'!$X:$Y,'Enter Additional Product Here'!$G:$H),IF(C168&lt;=100,2,2),FALSE)),"")</f>
        <v/>
      </c>
      <c r="M168" s="134" t="str">
        <f>IFERROR(IF(C168="","",IF(C168=301,'Print Variations'!$D$5,VLOOKUP(C168,IF(C168&lt;=100,'Enter Cabinet Order Here'!$E:$K,'Enter Additional Product Here'!$E:$H),IF(C168&lt;=100,7,4),FALSE))),"")</f>
        <v/>
      </c>
      <c r="N168" s="134" t="str">
        <f t="shared" si="5"/>
        <v/>
      </c>
      <c r="O168" s="50" t="str">
        <f>IF(O167&lt;'Print Variations'!$F$5,O167+1,IF(O167='Print Variations'!$F$5,IF('Print Variations'!$F$7=0,IF('Print Variations'!$D$5="$","",IF(IFERROR(MATCH(301,O$13:O167,0),0)&gt;0,"",301)),101),IF(O167&gt;='Print Variations'!$F$7,IF(OR('Print Variations'!$D$5="$",'Print Variations'!$D$5=0),"",IF(IFERROR(MATCH(301,O$13:O167,0),0)&gt;0,"",301)),O167+1)))</f>
        <v/>
      </c>
      <c r="P168" s="32" t="str">
        <f>IFERROR(IF(O168="","",IF(O168=301,"Sales Tax",VLOOKUP(O168,IF(O168&lt;=100,'Enter Cabinet Order Here'!$E:$G,'Enter Additional Product Here'!$E:$G),IF(O168&lt;=100,2,3),FALSE))),"")</f>
        <v/>
      </c>
      <c r="Q168" s="157" t="str">
        <f>IFERROR(IF(IF(O168=301,"Sales Tax",VLOOKUP(P168,IF(O168&lt;=100,'Print Here'!$W:$X,'Enter Additional Product Here'!$G:$M),IF(O168&lt;=100,2,3),FALSE))=0,"",IF(O168=301,"Sales Tax",VLOOKUP(P168,IF(O168&lt;=100,'Print Here'!$W:$X,'Enter Additional Product Here'!$G:$M),IF(O168&lt;=100,2,3),FALSE))),"")</f>
        <v/>
      </c>
      <c r="R168" s="157"/>
      <c r="S168" s="157"/>
      <c r="T168" s="157"/>
      <c r="U168" s="157"/>
      <c r="V168" s="157"/>
      <c r="W168" s="157"/>
      <c r="X168" s="133" t="str">
        <f>IFERROR(IF(O168="","",IF(O168=301,"1",VLOOKUP(O168,IF(O168&lt;=100,'Enter Cabinet Order Here'!$E:$G,'Enter Additional Product Here'!$E:$G),IF(O168&lt;=100,3,2),FALSE))),"")</f>
        <v/>
      </c>
      <c r="Y168" s="134" t="str">
        <f>IFERROR(IF(O168="","",IF(O168=301,'Print Variations'!$D$5,VLOOKUP(O168,IF(O168&lt;=100,'Enter Cabinet Order Here'!$E:$K,'Enter Additional Product Here'!$E:$H),IF(O168&lt;=100,7,4),FALSE))),"")</f>
        <v/>
      </c>
      <c r="Z168" s="134" t="str">
        <f t="shared" si="6"/>
        <v/>
      </c>
      <c r="AD168" s="72" t="s">
        <v>899</v>
      </c>
      <c r="AE168" s="72" t="s">
        <v>3609</v>
      </c>
    </row>
    <row r="169" spans="3:31">
      <c r="C169" s="50" t="str">
        <f>IF(C168&lt;'Print Variations'!$F$5,C168+1,IF(C168='Print Variations'!$F$5,IF('Print Variations'!$F$7=0,IF('Print Variations'!$D$5="$","",IF(IFERROR(MATCH(301,C$13:C168,0),0)&gt;0,"",301)),101),IF(C168&gt;='Print Variations'!$F$7,IF(OR('Print Variations'!$D$5="$",'Print Variations'!$D$5=0),"",IF(IFERROR(MATCH(301,C$13:C168,0),0)&gt;0,"",301)),C168+1)))</f>
        <v/>
      </c>
      <c r="D169" s="32" t="str">
        <f>IFERROR(IF(C169="","",IF(C169=301,"Sales Tax",VLOOKUP(C169,IF(C169&lt;=100,'Enter Cabinet Order Here'!$E:$G,'Enter Additional Product Here'!$E:$G),IF(C169&lt;=100,2,3),FALSE))),"")</f>
        <v/>
      </c>
      <c r="E169" s="157" t="str">
        <f>IFERROR(IF(IF(C169=301,"Sales Tax",VLOOKUP(D169,IF(C169&lt;=100,'Print Here'!$W:$X,'Enter Additional Product Here'!$G:$M),IF(C169&lt;=100,2,3),FALSE))=0,"",IF(C169=301,"Sales Tax",VLOOKUP(D169,IF(C169&lt;=100,'Print Here'!$W:$X,'Enter Additional Product Here'!$G:$M),IF(C169&lt;=100,2,3),FALSE))),"")</f>
        <v/>
      </c>
      <c r="F169" s="157"/>
      <c r="G169" s="157"/>
      <c r="H169" s="157"/>
      <c r="I169" s="157"/>
      <c r="J169" s="157"/>
      <c r="K169" s="133" t="str">
        <f>IFERROR(IF(C169="","",IF(C169=301,"1",VLOOKUP(C169,IF(C169&lt;=100,'Enter Cabinet Order Here'!$E:$G,'Enter Additional Product Here'!$E:$G),IF(C169&lt;=100,3,2),FALSE))),"")</f>
        <v/>
      </c>
      <c r="L169" s="134" t="str">
        <f>IFERROR(IF(C169=301,"",VLOOKUP(D169,IF(C169&lt;=100,'Enter Cabinet Order Here'!$X:$Y,'Enter Additional Product Here'!$G:$H),IF(C169&lt;=100,2,2),FALSE)),"")</f>
        <v/>
      </c>
      <c r="M169" s="134" t="str">
        <f>IFERROR(IF(C169="","",IF(C169=301,'Print Variations'!$D$5,VLOOKUP(C169,IF(C169&lt;=100,'Enter Cabinet Order Here'!$E:$K,'Enter Additional Product Here'!$E:$H),IF(C169&lt;=100,7,4),FALSE))),"")</f>
        <v/>
      </c>
      <c r="N169" s="134" t="str">
        <f t="shared" si="5"/>
        <v/>
      </c>
      <c r="O169" s="50" t="str">
        <f>IF(O168&lt;'Print Variations'!$F$5,O168+1,IF(O168='Print Variations'!$F$5,IF('Print Variations'!$F$7=0,IF('Print Variations'!$D$5="$","",IF(IFERROR(MATCH(301,O$13:O168,0),0)&gt;0,"",301)),101),IF(O168&gt;='Print Variations'!$F$7,IF(OR('Print Variations'!$D$5="$",'Print Variations'!$D$5=0),"",IF(IFERROR(MATCH(301,O$13:O168,0),0)&gt;0,"",301)),O168+1)))</f>
        <v/>
      </c>
      <c r="P169" s="32" t="str">
        <f>IFERROR(IF(O169="","",IF(O169=301,"Sales Tax",VLOOKUP(O169,IF(O169&lt;=100,'Enter Cabinet Order Here'!$E:$G,'Enter Additional Product Here'!$E:$G),IF(O169&lt;=100,2,3),FALSE))),"")</f>
        <v/>
      </c>
      <c r="Q169" s="157" t="str">
        <f>IFERROR(IF(IF(O169=301,"Sales Tax",VLOOKUP(P169,IF(O169&lt;=100,'Print Here'!$W:$X,'Enter Additional Product Here'!$G:$M),IF(O169&lt;=100,2,3),FALSE))=0,"",IF(O169=301,"Sales Tax",VLOOKUP(P169,IF(O169&lt;=100,'Print Here'!$W:$X,'Enter Additional Product Here'!$G:$M),IF(O169&lt;=100,2,3),FALSE))),"")</f>
        <v/>
      </c>
      <c r="R169" s="157"/>
      <c r="S169" s="157"/>
      <c r="T169" s="157"/>
      <c r="U169" s="157"/>
      <c r="V169" s="157"/>
      <c r="W169" s="157"/>
      <c r="X169" s="133" t="str">
        <f>IFERROR(IF(O169="","",IF(O169=301,"1",VLOOKUP(O169,IF(O169&lt;=100,'Enter Cabinet Order Here'!$E:$G,'Enter Additional Product Here'!$E:$G),IF(O169&lt;=100,3,2),FALSE))),"")</f>
        <v/>
      </c>
      <c r="Y169" s="134" t="str">
        <f>IFERROR(IF(O169="","",IF(O169=301,'Print Variations'!$D$5,VLOOKUP(O169,IF(O169&lt;=100,'Enter Cabinet Order Here'!$E:$K,'Enter Additional Product Here'!$E:$H),IF(O169&lt;=100,7,4),FALSE))),"")</f>
        <v/>
      </c>
      <c r="Z169" s="134" t="str">
        <f t="shared" si="6"/>
        <v/>
      </c>
      <c r="AD169" s="72" t="s">
        <v>4626</v>
      </c>
      <c r="AE169" s="72" t="s">
        <v>4963</v>
      </c>
    </row>
    <row r="170" spans="3:31">
      <c r="C170" s="50" t="str">
        <f>IF(C169&lt;'Print Variations'!$F$5,C169+1,IF(C169='Print Variations'!$F$5,IF('Print Variations'!$F$7=0,IF('Print Variations'!$D$5="$","",IF(IFERROR(MATCH(301,C$13:C169,0),0)&gt;0,"",301)),101),IF(C169&gt;='Print Variations'!$F$7,IF(OR('Print Variations'!$D$5="$",'Print Variations'!$D$5=0),"",IF(IFERROR(MATCH(301,C$13:C169,0),0)&gt;0,"",301)),C169+1)))</f>
        <v/>
      </c>
      <c r="D170" s="32" t="str">
        <f>IFERROR(IF(C170="","",IF(C170=301,"Sales Tax",VLOOKUP(C170,IF(C170&lt;=100,'Enter Cabinet Order Here'!$E:$G,'Enter Additional Product Here'!$E:$G),IF(C170&lt;=100,2,3),FALSE))),"")</f>
        <v/>
      </c>
      <c r="E170" s="157" t="str">
        <f>IFERROR(IF(IF(C170=301,"Sales Tax",VLOOKUP(D170,IF(C170&lt;=100,'Print Here'!$W:$X,'Enter Additional Product Here'!$G:$M),IF(C170&lt;=100,2,3),FALSE))=0,"",IF(C170=301,"Sales Tax",VLOOKUP(D170,IF(C170&lt;=100,'Print Here'!$W:$X,'Enter Additional Product Here'!$G:$M),IF(C170&lt;=100,2,3),FALSE))),"")</f>
        <v/>
      </c>
      <c r="F170" s="157"/>
      <c r="G170" s="157"/>
      <c r="H170" s="157"/>
      <c r="I170" s="157"/>
      <c r="J170" s="157"/>
      <c r="K170" s="133" t="str">
        <f>IFERROR(IF(C170="","",IF(C170=301,"1",VLOOKUP(C170,IF(C170&lt;=100,'Enter Cabinet Order Here'!$E:$G,'Enter Additional Product Here'!$E:$G),IF(C170&lt;=100,3,2),FALSE))),"")</f>
        <v/>
      </c>
      <c r="L170" s="134" t="str">
        <f>IFERROR(IF(C170=301,"",VLOOKUP(D170,IF(C170&lt;=100,'Enter Cabinet Order Here'!$X:$Y,'Enter Additional Product Here'!$G:$H),IF(C170&lt;=100,2,2),FALSE)),"")</f>
        <v/>
      </c>
      <c r="M170" s="134" t="str">
        <f>IFERROR(IF(C170="","",IF(C170=301,'Print Variations'!$D$5,VLOOKUP(C170,IF(C170&lt;=100,'Enter Cabinet Order Here'!$E:$K,'Enter Additional Product Here'!$E:$H),IF(C170&lt;=100,7,4),FALSE))),"")</f>
        <v/>
      </c>
      <c r="N170" s="134" t="str">
        <f t="shared" si="5"/>
        <v/>
      </c>
      <c r="O170" s="50" t="str">
        <f>IF(O169&lt;'Print Variations'!$F$5,O169+1,IF(O169='Print Variations'!$F$5,IF('Print Variations'!$F$7=0,IF('Print Variations'!$D$5="$","",IF(IFERROR(MATCH(301,O$13:O169,0),0)&gt;0,"",301)),101),IF(O169&gt;='Print Variations'!$F$7,IF(OR('Print Variations'!$D$5="$",'Print Variations'!$D$5=0),"",IF(IFERROR(MATCH(301,O$13:O169,0),0)&gt;0,"",301)),O169+1)))</f>
        <v/>
      </c>
      <c r="P170" s="32" t="str">
        <f>IFERROR(IF(O170="","",IF(O170=301,"Sales Tax",VLOOKUP(O170,IF(O170&lt;=100,'Enter Cabinet Order Here'!$E:$G,'Enter Additional Product Here'!$E:$G),IF(O170&lt;=100,2,3),FALSE))),"")</f>
        <v/>
      </c>
      <c r="Q170" s="157" t="str">
        <f>IFERROR(IF(IF(O170=301,"Sales Tax",VLOOKUP(P170,IF(O170&lt;=100,'Print Here'!$W:$X,'Enter Additional Product Here'!$G:$M),IF(O170&lt;=100,2,3),FALSE))=0,"",IF(O170=301,"Sales Tax",VLOOKUP(P170,IF(O170&lt;=100,'Print Here'!$W:$X,'Enter Additional Product Here'!$G:$M),IF(O170&lt;=100,2,3),FALSE))),"")</f>
        <v/>
      </c>
      <c r="R170" s="157"/>
      <c r="S170" s="157"/>
      <c r="T170" s="157"/>
      <c r="U170" s="157"/>
      <c r="V170" s="157"/>
      <c r="W170" s="157"/>
      <c r="X170" s="133" t="str">
        <f>IFERROR(IF(O170="","",IF(O170=301,"1",VLOOKUP(O170,IF(O170&lt;=100,'Enter Cabinet Order Here'!$E:$G,'Enter Additional Product Here'!$E:$G),IF(O170&lt;=100,3,2),FALSE))),"")</f>
        <v/>
      </c>
      <c r="Y170" s="134" t="str">
        <f>IFERROR(IF(O170="","",IF(O170=301,'Print Variations'!$D$5,VLOOKUP(O170,IF(O170&lt;=100,'Enter Cabinet Order Here'!$E:$K,'Enter Additional Product Here'!$E:$H),IF(O170&lt;=100,7,4),FALSE))),"")</f>
        <v/>
      </c>
      <c r="Z170" s="134" t="str">
        <f t="shared" si="6"/>
        <v/>
      </c>
      <c r="AD170" s="72" t="s">
        <v>900</v>
      </c>
      <c r="AE170" s="72" t="s">
        <v>4158</v>
      </c>
    </row>
    <row r="171" spans="3:31">
      <c r="C171" s="50" t="str">
        <f>IF(C170&lt;'Print Variations'!$F$5,C170+1,IF(C170='Print Variations'!$F$5,IF('Print Variations'!$F$7=0,IF('Print Variations'!$D$5="$","",IF(IFERROR(MATCH(301,C$13:C170,0),0)&gt;0,"",301)),101),IF(C170&gt;='Print Variations'!$F$7,IF(OR('Print Variations'!$D$5="$",'Print Variations'!$D$5=0),"",IF(IFERROR(MATCH(301,C$13:C170,0),0)&gt;0,"",301)),C170+1)))</f>
        <v/>
      </c>
      <c r="D171" s="32" t="str">
        <f>IFERROR(IF(C171="","",IF(C171=301,"Sales Tax",VLOOKUP(C171,IF(C171&lt;=100,'Enter Cabinet Order Here'!$E:$G,'Enter Additional Product Here'!$E:$G),IF(C171&lt;=100,2,3),FALSE))),"")</f>
        <v/>
      </c>
      <c r="E171" s="157" t="str">
        <f>IFERROR(IF(IF(C171=301,"Sales Tax",VLOOKUP(D171,IF(C171&lt;=100,'Print Here'!$W:$X,'Enter Additional Product Here'!$G:$M),IF(C171&lt;=100,2,3),FALSE))=0,"",IF(C171=301,"Sales Tax",VLOOKUP(D171,IF(C171&lt;=100,'Print Here'!$W:$X,'Enter Additional Product Here'!$G:$M),IF(C171&lt;=100,2,3),FALSE))),"")</f>
        <v/>
      </c>
      <c r="F171" s="157"/>
      <c r="G171" s="157"/>
      <c r="H171" s="157"/>
      <c r="I171" s="157"/>
      <c r="J171" s="157"/>
      <c r="K171" s="133" t="str">
        <f>IFERROR(IF(C171="","",IF(C171=301,"1",VLOOKUP(C171,IF(C171&lt;=100,'Enter Cabinet Order Here'!$E:$G,'Enter Additional Product Here'!$E:$G),IF(C171&lt;=100,3,2),FALSE))),"")</f>
        <v/>
      </c>
      <c r="L171" s="134" t="str">
        <f>IFERROR(IF(C171=301,"",VLOOKUP(D171,IF(C171&lt;=100,'Enter Cabinet Order Here'!$X:$Y,'Enter Additional Product Here'!$G:$H),IF(C171&lt;=100,2,2),FALSE)),"")</f>
        <v/>
      </c>
      <c r="M171" s="134" t="str">
        <f>IFERROR(IF(C171="","",IF(C171=301,'Print Variations'!$D$5,VLOOKUP(C171,IF(C171&lt;=100,'Enter Cabinet Order Here'!$E:$K,'Enter Additional Product Here'!$E:$H),IF(C171&lt;=100,7,4),FALSE))),"")</f>
        <v/>
      </c>
      <c r="N171" s="134" t="str">
        <f t="shared" si="5"/>
        <v/>
      </c>
      <c r="O171" s="50" t="str">
        <f>IF(O170&lt;'Print Variations'!$F$5,O170+1,IF(O170='Print Variations'!$F$5,IF('Print Variations'!$F$7=0,IF('Print Variations'!$D$5="$","",IF(IFERROR(MATCH(301,O$13:O170,0),0)&gt;0,"",301)),101),IF(O170&gt;='Print Variations'!$F$7,IF(OR('Print Variations'!$D$5="$",'Print Variations'!$D$5=0),"",IF(IFERROR(MATCH(301,O$13:O170,0),0)&gt;0,"",301)),O170+1)))</f>
        <v/>
      </c>
      <c r="P171" s="32" t="str">
        <f>IFERROR(IF(O171="","",IF(O171=301,"Sales Tax",VLOOKUP(O171,IF(O171&lt;=100,'Enter Cabinet Order Here'!$E:$G,'Enter Additional Product Here'!$E:$G),IF(O171&lt;=100,2,3),FALSE))),"")</f>
        <v/>
      </c>
      <c r="Q171" s="157" t="str">
        <f>IFERROR(IF(IF(O171=301,"Sales Tax",VLOOKUP(P171,IF(O171&lt;=100,'Print Here'!$W:$X,'Enter Additional Product Here'!$G:$M),IF(O171&lt;=100,2,3),FALSE))=0,"",IF(O171=301,"Sales Tax",VLOOKUP(P171,IF(O171&lt;=100,'Print Here'!$W:$X,'Enter Additional Product Here'!$G:$M),IF(O171&lt;=100,2,3),FALSE))),"")</f>
        <v/>
      </c>
      <c r="R171" s="157"/>
      <c r="S171" s="157"/>
      <c r="T171" s="157"/>
      <c r="U171" s="157"/>
      <c r="V171" s="157"/>
      <c r="W171" s="157"/>
      <c r="X171" s="133" t="str">
        <f>IFERROR(IF(O171="","",IF(O171=301,"1",VLOOKUP(O171,IF(O171&lt;=100,'Enter Cabinet Order Here'!$E:$G,'Enter Additional Product Here'!$E:$G),IF(O171&lt;=100,3,2),FALSE))),"")</f>
        <v/>
      </c>
      <c r="Y171" s="134" t="str">
        <f>IFERROR(IF(O171="","",IF(O171=301,'Print Variations'!$D$5,VLOOKUP(O171,IF(O171&lt;=100,'Enter Cabinet Order Here'!$E:$K,'Enter Additional Product Here'!$E:$H),IF(O171&lt;=100,7,4),FALSE))),"")</f>
        <v/>
      </c>
      <c r="Z171" s="134" t="str">
        <f t="shared" si="6"/>
        <v/>
      </c>
      <c r="AD171" s="72" t="s">
        <v>901</v>
      </c>
      <c r="AE171" s="72" t="s">
        <v>3214</v>
      </c>
    </row>
    <row r="172" spans="3:31">
      <c r="C172" s="50" t="str">
        <f>IF(C171&lt;'Print Variations'!$F$5,C171+1,IF(C171='Print Variations'!$F$5,IF('Print Variations'!$F$7=0,IF('Print Variations'!$D$5="$","",IF(IFERROR(MATCH(301,C$13:C171,0),0)&gt;0,"",301)),101),IF(C171&gt;='Print Variations'!$F$7,IF(OR('Print Variations'!$D$5="$",'Print Variations'!$D$5=0),"",IF(IFERROR(MATCH(301,C$13:C171,0),0)&gt;0,"",301)),C171+1)))</f>
        <v/>
      </c>
      <c r="D172" s="32" t="str">
        <f>IFERROR(IF(C172="","",IF(C172=301,"Sales Tax",VLOOKUP(C172,IF(C172&lt;=100,'Enter Cabinet Order Here'!$E:$G,'Enter Additional Product Here'!$E:$G),IF(C172&lt;=100,2,3),FALSE))),"")</f>
        <v/>
      </c>
      <c r="E172" s="157" t="str">
        <f>IFERROR(IF(IF(C172=301,"Sales Tax",VLOOKUP(D172,IF(C172&lt;=100,'Print Here'!$W:$X,'Enter Additional Product Here'!$G:$M),IF(C172&lt;=100,2,3),FALSE))=0,"",IF(C172=301,"Sales Tax",VLOOKUP(D172,IF(C172&lt;=100,'Print Here'!$W:$X,'Enter Additional Product Here'!$G:$M),IF(C172&lt;=100,2,3),FALSE))),"")</f>
        <v/>
      </c>
      <c r="F172" s="157"/>
      <c r="G172" s="157"/>
      <c r="H172" s="157"/>
      <c r="I172" s="157"/>
      <c r="J172" s="157"/>
      <c r="K172" s="133" t="str">
        <f>IFERROR(IF(C172="","",IF(C172=301,"1",VLOOKUP(C172,IF(C172&lt;=100,'Enter Cabinet Order Here'!$E:$G,'Enter Additional Product Here'!$E:$G),IF(C172&lt;=100,3,2),FALSE))),"")</f>
        <v/>
      </c>
      <c r="L172" s="134" t="str">
        <f>IFERROR(IF(C172=301,"",VLOOKUP(D172,IF(C172&lt;=100,'Enter Cabinet Order Here'!$X:$Y,'Enter Additional Product Here'!$G:$H),IF(C172&lt;=100,2,2),FALSE)),"")</f>
        <v/>
      </c>
      <c r="M172" s="134" t="str">
        <f>IFERROR(IF(C172="","",IF(C172=301,'Print Variations'!$D$5,VLOOKUP(C172,IF(C172&lt;=100,'Enter Cabinet Order Here'!$E:$K,'Enter Additional Product Here'!$E:$H),IF(C172&lt;=100,7,4),FALSE))),"")</f>
        <v/>
      </c>
      <c r="N172" s="134" t="str">
        <f t="shared" si="5"/>
        <v/>
      </c>
      <c r="O172" s="50" t="str">
        <f>IF(O171&lt;'Print Variations'!$F$5,O171+1,IF(O171='Print Variations'!$F$5,IF('Print Variations'!$F$7=0,IF('Print Variations'!$D$5="$","",IF(IFERROR(MATCH(301,O$13:O171,0),0)&gt;0,"",301)),101),IF(O171&gt;='Print Variations'!$F$7,IF(OR('Print Variations'!$D$5="$",'Print Variations'!$D$5=0),"",IF(IFERROR(MATCH(301,O$13:O171,0),0)&gt;0,"",301)),O171+1)))</f>
        <v/>
      </c>
      <c r="P172" s="32" t="str">
        <f>IFERROR(IF(O172="","",IF(O172=301,"Sales Tax",VLOOKUP(O172,IF(O172&lt;=100,'Enter Cabinet Order Here'!$E:$G,'Enter Additional Product Here'!$E:$G),IF(O172&lt;=100,2,3),FALSE))),"")</f>
        <v/>
      </c>
      <c r="Q172" s="157" t="str">
        <f>IFERROR(IF(IF(O172=301,"Sales Tax",VLOOKUP(P172,IF(O172&lt;=100,'Print Here'!$W:$X,'Enter Additional Product Here'!$G:$M),IF(O172&lt;=100,2,3),FALSE))=0,"",IF(O172=301,"Sales Tax",VLOOKUP(P172,IF(O172&lt;=100,'Print Here'!$W:$X,'Enter Additional Product Here'!$G:$M),IF(O172&lt;=100,2,3),FALSE))),"")</f>
        <v/>
      </c>
      <c r="R172" s="157"/>
      <c r="S172" s="157"/>
      <c r="T172" s="157"/>
      <c r="U172" s="157"/>
      <c r="V172" s="157"/>
      <c r="W172" s="157"/>
      <c r="X172" s="133" t="str">
        <f>IFERROR(IF(O172="","",IF(O172=301,"1",VLOOKUP(O172,IF(O172&lt;=100,'Enter Cabinet Order Here'!$E:$G,'Enter Additional Product Here'!$E:$G),IF(O172&lt;=100,3,2),FALSE))),"")</f>
        <v/>
      </c>
      <c r="Y172" s="134" t="str">
        <f>IFERROR(IF(O172="","",IF(O172=301,'Print Variations'!$D$5,VLOOKUP(O172,IF(O172&lt;=100,'Enter Cabinet Order Here'!$E:$K,'Enter Additional Product Here'!$E:$H),IF(O172&lt;=100,7,4),FALSE))),"")</f>
        <v/>
      </c>
      <c r="Z172" s="134" t="str">
        <f t="shared" si="6"/>
        <v/>
      </c>
      <c r="AD172" s="72" t="s">
        <v>902</v>
      </c>
      <c r="AE172" s="72" t="s">
        <v>2674</v>
      </c>
    </row>
    <row r="173" spans="3:31">
      <c r="C173" s="50" t="str">
        <f>IF(C172&lt;'Print Variations'!$F$5,C172+1,IF(C172='Print Variations'!$F$5,IF('Print Variations'!$F$7=0,IF('Print Variations'!$D$5="$","",IF(IFERROR(MATCH(301,C$13:C172,0),0)&gt;0,"",301)),101),IF(C172&gt;='Print Variations'!$F$7,IF(OR('Print Variations'!$D$5="$",'Print Variations'!$D$5=0),"",IF(IFERROR(MATCH(301,C$13:C172,0),0)&gt;0,"",301)),C172+1)))</f>
        <v/>
      </c>
      <c r="D173" s="32" t="str">
        <f>IFERROR(IF(C173="","",IF(C173=301,"Sales Tax",VLOOKUP(C173,IF(C173&lt;=100,'Enter Cabinet Order Here'!$E:$G,'Enter Additional Product Here'!$E:$G),IF(C173&lt;=100,2,3),FALSE))),"")</f>
        <v/>
      </c>
      <c r="E173" s="157" t="str">
        <f>IFERROR(IF(IF(C173=301,"Sales Tax",VLOOKUP(D173,IF(C173&lt;=100,'Print Here'!$W:$X,'Enter Additional Product Here'!$G:$M),IF(C173&lt;=100,2,3),FALSE))=0,"",IF(C173=301,"Sales Tax",VLOOKUP(D173,IF(C173&lt;=100,'Print Here'!$W:$X,'Enter Additional Product Here'!$G:$M),IF(C173&lt;=100,2,3),FALSE))),"")</f>
        <v/>
      </c>
      <c r="F173" s="157"/>
      <c r="G173" s="157"/>
      <c r="H173" s="157"/>
      <c r="I173" s="157"/>
      <c r="J173" s="157"/>
      <c r="K173" s="133" t="str">
        <f>IFERROR(IF(C173="","",IF(C173=301,"1",VLOOKUP(C173,IF(C173&lt;=100,'Enter Cabinet Order Here'!$E:$G,'Enter Additional Product Here'!$E:$G),IF(C173&lt;=100,3,2),FALSE))),"")</f>
        <v/>
      </c>
      <c r="L173" s="134" t="str">
        <f>IFERROR(IF(C173=301,"",VLOOKUP(D173,IF(C173&lt;=100,'Enter Cabinet Order Here'!$X:$Y,'Enter Additional Product Here'!$G:$H),IF(C173&lt;=100,2,2),FALSE)),"")</f>
        <v/>
      </c>
      <c r="M173" s="134" t="str">
        <f>IFERROR(IF(C173="","",IF(C173=301,'Print Variations'!$D$5,VLOOKUP(C173,IF(C173&lt;=100,'Enter Cabinet Order Here'!$E:$K,'Enter Additional Product Here'!$E:$H),IF(C173&lt;=100,7,4),FALSE))),"")</f>
        <v/>
      </c>
      <c r="N173" s="134" t="str">
        <f t="shared" si="5"/>
        <v/>
      </c>
      <c r="O173" s="50" t="str">
        <f>IF(O172&lt;'Print Variations'!$F$5,O172+1,IF(O172='Print Variations'!$F$5,IF('Print Variations'!$F$7=0,IF('Print Variations'!$D$5="$","",IF(IFERROR(MATCH(301,O$13:O172,0),0)&gt;0,"",301)),101),IF(O172&gt;='Print Variations'!$F$7,IF(OR('Print Variations'!$D$5="$",'Print Variations'!$D$5=0),"",IF(IFERROR(MATCH(301,O$13:O172,0),0)&gt;0,"",301)),O172+1)))</f>
        <v/>
      </c>
      <c r="P173" s="32" t="str">
        <f>IFERROR(IF(O173="","",IF(O173=301,"Sales Tax",VLOOKUP(O173,IF(O173&lt;=100,'Enter Cabinet Order Here'!$E:$G,'Enter Additional Product Here'!$E:$G),IF(O173&lt;=100,2,3),FALSE))),"")</f>
        <v/>
      </c>
      <c r="Q173" s="157" t="str">
        <f>IFERROR(IF(IF(O173=301,"Sales Tax",VLOOKUP(P173,IF(O173&lt;=100,'Print Here'!$W:$X,'Enter Additional Product Here'!$G:$M),IF(O173&lt;=100,2,3),FALSE))=0,"",IF(O173=301,"Sales Tax",VLOOKUP(P173,IF(O173&lt;=100,'Print Here'!$W:$X,'Enter Additional Product Here'!$G:$M),IF(O173&lt;=100,2,3),FALSE))),"")</f>
        <v/>
      </c>
      <c r="R173" s="157"/>
      <c r="S173" s="157"/>
      <c r="T173" s="157"/>
      <c r="U173" s="157"/>
      <c r="V173" s="157"/>
      <c r="W173" s="157"/>
      <c r="X173" s="133" t="str">
        <f>IFERROR(IF(O173="","",IF(O173=301,"1",VLOOKUP(O173,IF(O173&lt;=100,'Enter Cabinet Order Here'!$E:$G,'Enter Additional Product Here'!$E:$G),IF(O173&lt;=100,3,2),FALSE))),"")</f>
        <v/>
      </c>
      <c r="Y173" s="134" t="str">
        <f>IFERROR(IF(O173="","",IF(O173=301,'Print Variations'!$D$5,VLOOKUP(O173,IF(O173&lt;=100,'Enter Cabinet Order Here'!$E:$K,'Enter Additional Product Here'!$E:$H),IF(O173&lt;=100,7,4),FALSE))),"")</f>
        <v/>
      </c>
      <c r="Z173" s="134" t="str">
        <f t="shared" si="6"/>
        <v/>
      </c>
      <c r="AD173" s="72" t="s">
        <v>903</v>
      </c>
      <c r="AE173" s="72" t="s">
        <v>3610</v>
      </c>
    </row>
    <row r="174" spans="3:31">
      <c r="C174" s="50" t="str">
        <f>IF(C173&lt;'Print Variations'!$F$5,C173+1,IF(C173='Print Variations'!$F$5,IF('Print Variations'!$F$7=0,IF('Print Variations'!$D$5="$","",IF(IFERROR(MATCH(301,C$13:C173,0),0)&gt;0,"",301)),101),IF(C173&gt;='Print Variations'!$F$7,IF(OR('Print Variations'!$D$5="$",'Print Variations'!$D$5=0),"",IF(IFERROR(MATCH(301,C$13:C173,0),0)&gt;0,"",301)),C173+1)))</f>
        <v/>
      </c>
      <c r="D174" s="32" t="str">
        <f>IFERROR(IF(C174="","",IF(C174=301,"Sales Tax",VLOOKUP(C174,IF(C174&lt;=100,'Enter Cabinet Order Here'!$E:$G,'Enter Additional Product Here'!$E:$G),IF(C174&lt;=100,2,3),FALSE))),"")</f>
        <v/>
      </c>
      <c r="E174" s="157" t="str">
        <f>IFERROR(IF(IF(C174=301,"Sales Tax",VLOOKUP(D174,IF(C174&lt;=100,'Print Here'!$W:$X,'Enter Additional Product Here'!$G:$M),IF(C174&lt;=100,2,3),FALSE))=0,"",IF(C174=301,"Sales Tax",VLOOKUP(D174,IF(C174&lt;=100,'Print Here'!$W:$X,'Enter Additional Product Here'!$G:$M),IF(C174&lt;=100,2,3),FALSE))),"")</f>
        <v/>
      </c>
      <c r="F174" s="157"/>
      <c r="G174" s="157"/>
      <c r="H174" s="157"/>
      <c r="I174" s="157"/>
      <c r="J174" s="157"/>
      <c r="K174" s="133" t="str">
        <f>IFERROR(IF(C174="","",IF(C174=301,"1",VLOOKUP(C174,IF(C174&lt;=100,'Enter Cabinet Order Here'!$E:$G,'Enter Additional Product Here'!$E:$G),IF(C174&lt;=100,3,2),FALSE))),"")</f>
        <v/>
      </c>
      <c r="L174" s="134" t="str">
        <f>IFERROR(IF(C174=301,"",VLOOKUP(D174,IF(C174&lt;=100,'Enter Cabinet Order Here'!$X:$Y,'Enter Additional Product Here'!$G:$H),IF(C174&lt;=100,2,2),FALSE)),"")</f>
        <v/>
      </c>
      <c r="M174" s="134" t="str">
        <f>IFERROR(IF(C174="","",IF(C174=301,'Print Variations'!$D$5,VLOOKUP(C174,IF(C174&lt;=100,'Enter Cabinet Order Here'!$E:$K,'Enter Additional Product Here'!$E:$H),IF(C174&lt;=100,7,4),FALSE))),"")</f>
        <v/>
      </c>
      <c r="N174" s="134" t="str">
        <f t="shared" si="5"/>
        <v/>
      </c>
      <c r="O174" s="50" t="str">
        <f>IF(O173&lt;'Print Variations'!$F$5,O173+1,IF(O173='Print Variations'!$F$5,IF('Print Variations'!$F$7=0,IF('Print Variations'!$D$5="$","",IF(IFERROR(MATCH(301,O$13:O173,0),0)&gt;0,"",301)),101),IF(O173&gt;='Print Variations'!$F$7,IF(OR('Print Variations'!$D$5="$",'Print Variations'!$D$5=0),"",IF(IFERROR(MATCH(301,O$13:O173,0),0)&gt;0,"",301)),O173+1)))</f>
        <v/>
      </c>
      <c r="P174" s="32" t="str">
        <f>IFERROR(IF(O174="","",IF(O174=301,"Sales Tax",VLOOKUP(O174,IF(O174&lt;=100,'Enter Cabinet Order Here'!$E:$G,'Enter Additional Product Here'!$E:$G),IF(O174&lt;=100,2,3),FALSE))),"")</f>
        <v/>
      </c>
      <c r="Q174" s="157" t="str">
        <f>IFERROR(IF(IF(O174=301,"Sales Tax",VLOOKUP(P174,IF(O174&lt;=100,'Print Here'!$W:$X,'Enter Additional Product Here'!$G:$M),IF(O174&lt;=100,2,3),FALSE))=0,"",IF(O174=301,"Sales Tax",VLOOKUP(P174,IF(O174&lt;=100,'Print Here'!$W:$X,'Enter Additional Product Here'!$G:$M),IF(O174&lt;=100,2,3),FALSE))),"")</f>
        <v/>
      </c>
      <c r="R174" s="157"/>
      <c r="S174" s="157"/>
      <c r="T174" s="157"/>
      <c r="U174" s="157"/>
      <c r="V174" s="157"/>
      <c r="W174" s="157"/>
      <c r="X174" s="133" t="str">
        <f>IFERROR(IF(O174="","",IF(O174=301,"1",VLOOKUP(O174,IF(O174&lt;=100,'Enter Cabinet Order Here'!$E:$G,'Enter Additional Product Here'!$E:$G),IF(O174&lt;=100,3,2),FALSE))),"")</f>
        <v/>
      </c>
      <c r="Y174" s="134" t="str">
        <f>IFERROR(IF(O174="","",IF(O174=301,'Print Variations'!$D$5,VLOOKUP(O174,IF(O174&lt;=100,'Enter Cabinet Order Here'!$E:$K,'Enter Additional Product Here'!$E:$H),IF(O174&lt;=100,7,4),FALSE))),"")</f>
        <v/>
      </c>
      <c r="Z174" s="134" t="str">
        <f t="shared" si="6"/>
        <v/>
      </c>
      <c r="AD174" s="72" t="s">
        <v>4627</v>
      </c>
      <c r="AE174" s="72" t="s">
        <v>4964</v>
      </c>
    </row>
    <row r="175" spans="3:31">
      <c r="C175" s="50" t="str">
        <f>IF(C174&lt;'Print Variations'!$F$5,C174+1,IF(C174='Print Variations'!$F$5,IF('Print Variations'!$F$7=0,IF('Print Variations'!$D$5="$","",IF(IFERROR(MATCH(301,C$13:C174,0),0)&gt;0,"",301)),101),IF(C174&gt;='Print Variations'!$F$7,IF(OR('Print Variations'!$D$5="$",'Print Variations'!$D$5=0),"",IF(IFERROR(MATCH(301,C$13:C174,0),0)&gt;0,"",301)),C174+1)))</f>
        <v/>
      </c>
      <c r="D175" s="32" t="str">
        <f>IFERROR(IF(C175="","",IF(C175=301,"Sales Tax",VLOOKUP(C175,IF(C175&lt;=100,'Enter Cabinet Order Here'!$E:$G,'Enter Additional Product Here'!$E:$G),IF(C175&lt;=100,2,3),FALSE))),"")</f>
        <v/>
      </c>
      <c r="E175" s="157" t="str">
        <f>IFERROR(IF(IF(C175=301,"Sales Tax",VLOOKUP(D175,IF(C175&lt;=100,'Print Here'!$W:$X,'Enter Additional Product Here'!$G:$M),IF(C175&lt;=100,2,3),FALSE))=0,"",IF(C175=301,"Sales Tax",VLOOKUP(D175,IF(C175&lt;=100,'Print Here'!$W:$X,'Enter Additional Product Here'!$G:$M),IF(C175&lt;=100,2,3),FALSE))),"")</f>
        <v/>
      </c>
      <c r="F175" s="157"/>
      <c r="G175" s="157"/>
      <c r="H175" s="157"/>
      <c r="I175" s="157"/>
      <c r="J175" s="157"/>
      <c r="K175" s="133" t="str">
        <f>IFERROR(IF(C175="","",IF(C175=301,"1",VLOOKUP(C175,IF(C175&lt;=100,'Enter Cabinet Order Here'!$E:$G,'Enter Additional Product Here'!$E:$G),IF(C175&lt;=100,3,2),FALSE))),"")</f>
        <v/>
      </c>
      <c r="L175" s="134" t="str">
        <f>IFERROR(IF(C175=301,"",VLOOKUP(D175,IF(C175&lt;=100,'Enter Cabinet Order Here'!$X:$Y,'Enter Additional Product Here'!$G:$H),IF(C175&lt;=100,2,2),FALSE)),"")</f>
        <v/>
      </c>
      <c r="M175" s="134" t="str">
        <f>IFERROR(IF(C175="","",IF(C175=301,'Print Variations'!$D$5,VLOOKUP(C175,IF(C175&lt;=100,'Enter Cabinet Order Here'!$E:$K,'Enter Additional Product Here'!$E:$H),IF(C175&lt;=100,7,4),FALSE))),"")</f>
        <v/>
      </c>
      <c r="N175" s="134" t="str">
        <f t="shared" si="5"/>
        <v/>
      </c>
      <c r="O175" s="50" t="str">
        <f>IF(O174&lt;'Print Variations'!$F$5,O174+1,IF(O174='Print Variations'!$F$5,IF('Print Variations'!$F$7=0,IF('Print Variations'!$D$5="$","",IF(IFERROR(MATCH(301,O$13:O174,0),0)&gt;0,"",301)),101),IF(O174&gt;='Print Variations'!$F$7,IF(OR('Print Variations'!$D$5="$",'Print Variations'!$D$5=0),"",IF(IFERROR(MATCH(301,O$13:O174,0),0)&gt;0,"",301)),O174+1)))</f>
        <v/>
      </c>
      <c r="P175" s="32" t="str">
        <f>IFERROR(IF(O175="","",IF(O175=301,"Sales Tax",VLOOKUP(O175,IF(O175&lt;=100,'Enter Cabinet Order Here'!$E:$G,'Enter Additional Product Here'!$E:$G),IF(O175&lt;=100,2,3),FALSE))),"")</f>
        <v/>
      </c>
      <c r="Q175" s="157" t="str">
        <f>IFERROR(IF(IF(O175=301,"Sales Tax",VLOOKUP(P175,IF(O175&lt;=100,'Print Here'!$W:$X,'Enter Additional Product Here'!$G:$M),IF(O175&lt;=100,2,3),FALSE))=0,"",IF(O175=301,"Sales Tax",VLOOKUP(P175,IF(O175&lt;=100,'Print Here'!$W:$X,'Enter Additional Product Here'!$G:$M),IF(O175&lt;=100,2,3),FALSE))),"")</f>
        <v/>
      </c>
      <c r="R175" s="157"/>
      <c r="S175" s="157"/>
      <c r="T175" s="157"/>
      <c r="U175" s="157"/>
      <c r="V175" s="157"/>
      <c r="W175" s="157"/>
      <c r="X175" s="133" t="str">
        <f>IFERROR(IF(O175="","",IF(O175=301,"1",VLOOKUP(O175,IF(O175&lt;=100,'Enter Cabinet Order Here'!$E:$G,'Enter Additional Product Here'!$E:$G),IF(O175&lt;=100,3,2),FALSE))),"")</f>
        <v/>
      </c>
      <c r="Y175" s="134" t="str">
        <f>IFERROR(IF(O175="","",IF(O175=301,'Print Variations'!$D$5,VLOOKUP(O175,IF(O175&lt;=100,'Enter Cabinet Order Here'!$E:$K,'Enter Additional Product Here'!$E:$H),IF(O175&lt;=100,7,4),FALSE))),"")</f>
        <v/>
      </c>
      <c r="Z175" s="134" t="str">
        <f t="shared" si="6"/>
        <v/>
      </c>
      <c r="AD175" s="72" t="s">
        <v>904</v>
      </c>
      <c r="AE175" s="72" t="s">
        <v>4159</v>
      </c>
    </row>
    <row r="176" spans="3:31">
      <c r="C176" s="50" t="str">
        <f>IF(C175&lt;'Print Variations'!$F$5,C175+1,IF(C175='Print Variations'!$F$5,IF('Print Variations'!$F$7=0,IF('Print Variations'!$D$5="$","",IF(IFERROR(MATCH(301,C$13:C175,0),0)&gt;0,"",301)),101),IF(C175&gt;='Print Variations'!$F$7,IF(OR('Print Variations'!$D$5="$",'Print Variations'!$D$5=0),"",IF(IFERROR(MATCH(301,C$13:C175,0),0)&gt;0,"",301)),C175+1)))</f>
        <v/>
      </c>
      <c r="D176" s="32" t="str">
        <f>IFERROR(IF(C176="","",IF(C176=301,"Sales Tax",VLOOKUP(C176,IF(C176&lt;=100,'Enter Cabinet Order Here'!$E:$G,'Enter Additional Product Here'!$E:$G),IF(C176&lt;=100,2,3),FALSE))),"")</f>
        <v/>
      </c>
      <c r="E176" s="157" t="str">
        <f>IFERROR(IF(IF(C176=301,"Sales Tax",VLOOKUP(D176,IF(C176&lt;=100,'Print Here'!$W:$X,'Enter Additional Product Here'!$G:$M),IF(C176&lt;=100,2,3),FALSE))=0,"",IF(C176=301,"Sales Tax",VLOOKUP(D176,IF(C176&lt;=100,'Print Here'!$W:$X,'Enter Additional Product Here'!$G:$M),IF(C176&lt;=100,2,3),FALSE))),"")</f>
        <v/>
      </c>
      <c r="F176" s="157"/>
      <c r="G176" s="157"/>
      <c r="H176" s="157"/>
      <c r="I176" s="157"/>
      <c r="J176" s="157"/>
      <c r="K176" s="133" t="str">
        <f>IFERROR(IF(C176="","",IF(C176=301,"1",VLOOKUP(C176,IF(C176&lt;=100,'Enter Cabinet Order Here'!$E:$G,'Enter Additional Product Here'!$E:$G),IF(C176&lt;=100,3,2),FALSE))),"")</f>
        <v/>
      </c>
      <c r="L176" s="134" t="str">
        <f>IFERROR(IF(C176=301,"",VLOOKUP(D176,IF(C176&lt;=100,'Enter Cabinet Order Here'!$X:$Y,'Enter Additional Product Here'!$G:$H),IF(C176&lt;=100,2,2),FALSE)),"")</f>
        <v/>
      </c>
      <c r="M176" s="134" t="str">
        <f>IFERROR(IF(C176="","",IF(C176=301,'Print Variations'!$D$5,VLOOKUP(C176,IF(C176&lt;=100,'Enter Cabinet Order Here'!$E:$K,'Enter Additional Product Here'!$E:$H),IF(C176&lt;=100,7,4),FALSE))),"")</f>
        <v/>
      </c>
      <c r="N176" s="134" t="str">
        <f t="shared" si="5"/>
        <v/>
      </c>
      <c r="O176" s="50" t="str">
        <f>IF(O175&lt;'Print Variations'!$F$5,O175+1,IF(O175='Print Variations'!$F$5,IF('Print Variations'!$F$7=0,IF('Print Variations'!$D$5="$","",IF(IFERROR(MATCH(301,O$13:O175,0),0)&gt;0,"",301)),101),IF(O175&gt;='Print Variations'!$F$7,IF(OR('Print Variations'!$D$5="$",'Print Variations'!$D$5=0),"",IF(IFERROR(MATCH(301,O$13:O175,0),0)&gt;0,"",301)),O175+1)))</f>
        <v/>
      </c>
      <c r="P176" s="32" t="str">
        <f>IFERROR(IF(O176="","",IF(O176=301,"Sales Tax",VLOOKUP(O176,IF(O176&lt;=100,'Enter Cabinet Order Here'!$E:$G,'Enter Additional Product Here'!$E:$G),IF(O176&lt;=100,2,3),FALSE))),"")</f>
        <v/>
      </c>
      <c r="Q176" s="157" t="str">
        <f>IFERROR(IF(IF(O176=301,"Sales Tax",VLOOKUP(P176,IF(O176&lt;=100,'Print Here'!$W:$X,'Enter Additional Product Here'!$G:$M),IF(O176&lt;=100,2,3),FALSE))=0,"",IF(O176=301,"Sales Tax",VLOOKUP(P176,IF(O176&lt;=100,'Print Here'!$W:$X,'Enter Additional Product Here'!$G:$M),IF(O176&lt;=100,2,3),FALSE))),"")</f>
        <v/>
      </c>
      <c r="R176" s="157"/>
      <c r="S176" s="157"/>
      <c r="T176" s="157"/>
      <c r="U176" s="157"/>
      <c r="V176" s="157"/>
      <c r="W176" s="157"/>
      <c r="X176" s="133" t="str">
        <f>IFERROR(IF(O176="","",IF(O176=301,"1",VLOOKUP(O176,IF(O176&lt;=100,'Enter Cabinet Order Here'!$E:$G,'Enter Additional Product Here'!$E:$G),IF(O176&lt;=100,3,2),FALSE))),"")</f>
        <v/>
      </c>
      <c r="Y176" s="134" t="str">
        <f>IFERROR(IF(O176="","",IF(O176=301,'Print Variations'!$D$5,VLOOKUP(O176,IF(O176&lt;=100,'Enter Cabinet Order Here'!$E:$K,'Enter Additional Product Here'!$E:$H),IF(O176&lt;=100,7,4),FALSE))),"")</f>
        <v/>
      </c>
      <c r="Z176" s="134" t="str">
        <f t="shared" si="6"/>
        <v/>
      </c>
      <c r="AD176" s="72" t="s">
        <v>407</v>
      </c>
      <c r="AE176" s="72" t="s">
        <v>3062</v>
      </c>
    </row>
    <row r="177" spans="3:31">
      <c r="C177" s="50" t="str">
        <f>IF(C176&lt;'Print Variations'!$F$5,C176+1,IF(C176='Print Variations'!$F$5,IF('Print Variations'!$F$7=0,IF('Print Variations'!$D$5="$","",IF(IFERROR(MATCH(301,C$13:C176,0),0)&gt;0,"",301)),101),IF(C176&gt;='Print Variations'!$F$7,IF(OR('Print Variations'!$D$5="$",'Print Variations'!$D$5=0),"",IF(IFERROR(MATCH(301,C$13:C176,0),0)&gt;0,"",301)),C176+1)))</f>
        <v/>
      </c>
      <c r="D177" s="32" t="str">
        <f>IFERROR(IF(C177="","",IF(C177=301,"Sales Tax",VLOOKUP(C177,IF(C177&lt;=100,'Enter Cabinet Order Here'!$E:$G,'Enter Additional Product Here'!$E:$G),IF(C177&lt;=100,2,3),FALSE))),"")</f>
        <v/>
      </c>
      <c r="E177" s="157" t="str">
        <f>IFERROR(IF(IF(C177=301,"Sales Tax",VLOOKUP(D177,IF(C177&lt;=100,'Print Here'!$W:$X,'Enter Additional Product Here'!$G:$M),IF(C177&lt;=100,2,3),FALSE))=0,"",IF(C177=301,"Sales Tax",VLOOKUP(D177,IF(C177&lt;=100,'Print Here'!$W:$X,'Enter Additional Product Here'!$G:$M),IF(C177&lt;=100,2,3),FALSE))),"")</f>
        <v/>
      </c>
      <c r="F177" s="157"/>
      <c r="G177" s="157"/>
      <c r="H177" s="157"/>
      <c r="I177" s="157"/>
      <c r="J177" s="157"/>
      <c r="K177" s="133" t="str">
        <f>IFERROR(IF(C177="","",IF(C177=301,"1",VLOOKUP(C177,IF(C177&lt;=100,'Enter Cabinet Order Here'!$E:$G,'Enter Additional Product Here'!$E:$G),IF(C177&lt;=100,3,2),FALSE))),"")</f>
        <v/>
      </c>
      <c r="L177" s="134" t="str">
        <f>IFERROR(IF(C177=301,"",VLOOKUP(D177,IF(C177&lt;=100,'Enter Cabinet Order Here'!$X:$Y,'Enter Additional Product Here'!$G:$H),IF(C177&lt;=100,2,2),FALSE)),"")</f>
        <v/>
      </c>
      <c r="M177" s="134" t="str">
        <f>IFERROR(IF(C177="","",IF(C177=301,'Print Variations'!$D$5,VLOOKUP(C177,IF(C177&lt;=100,'Enter Cabinet Order Here'!$E:$K,'Enter Additional Product Here'!$E:$H),IF(C177&lt;=100,7,4),FALSE))),"")</f>
        <v/>
      </c>
      <c r="N177" s="134" t="str">
        <f t="shared" ref="N177:N213" si="7">IFERROR(M177*K177,"")</f>
        <v/>
      </c>
      <c r="O177" s="50" t="str">
        <f>IF(O176&lt;'Print Variations'!$F$5,O176+1,IF(O176='Print Variations'!$F$5,IF('Print Variations'!$F$7=0,IF('Print Variations'!$D$5="$","",IF(IFERROR(MATCH(301,O$13:O176,0),0)&gt;0,"",301)),101),IF(O176&gt;='Print Variations'!$F$7,IF(OR('Print Variations'!$D$5="$",'Print Variations'!$D$5=0),"",IF(IFERROR(MATCH(301,O$13:O176,0),0)&gt;0,"",301)),O176+1)))</f>
        <v/>
      </c>
      <c r="P177" s="32" t="str">
        <f>IFERROR(IF(O177="","",IF(O177=301,"Sales Tax",VLOOKUP(O177,IF(O177&lt;=100,'Enter Cabinet Order Here'!$E:$G,'Enter Additional Product Here'!$E:$G),IF(O177&lt;=100,2,3),FALSE))),"")</f>
        <v/>
      </c>
      <c r="Q177" s="157" t="str">
        <f>IFERROR(IF(IF(O177=301,"Sales Tax",VLOOKUP(P177,IF(O177&lt;=100,'Print Here'!$W:$X,'Enter Additional Product Here'!$G:$M),IF(O177&lt;=100,2,3),FALSE))=0,"",IF(O177=301,"Sales Tax",VLOOKUP(P177,IF(O177&lt;=100,'Print Here'!$W:$X,'Enter Additional Product Here'!$G:$M),IF(O177&lt;=100,2,3),FALSE))),"")</f>
        <v/>
      </c>
      <c r="R177" s="157"/>
      <c r="S177" s="157"/>
      <c r="T177" s="157"/>
      <c r="U177" s="157"/>
      <c r="V177" s="157"/>
      <c r="W177" s="157"/>
      <c r="X177" s="133" t="str">
        <f>IFERROR(IF(O177="","",IF(O177=301,"1",VLOOKUP(O177,IF(O177&lt;=100,'Enter Cabinet Order Here'!$E:$G,'Enter Additional Product Here'!$E:$G),IF(O177&lt;=100,3,2),FALSE))),"")</f>
        <v/>
      </c>
      <c r="Y177" s="134" t="str">
        <f>IFERROR(IF(O177="","",IF(O177=301,'Print Variations'!$D$5,VLOOKUP(O177,IF(O177&lt;=100,'Enter Cabinet Order Here'!$E:$K,'Enter Additional Product Here'!$E:$H),IF(O177&lt;=100,7,4),FALSE))),"")</f>
        <v/>
      </c>
      <c r="Z177" s="134" t="str">
        <f t="shared" si="6"/>
        <v/>
      </c>
      <c r="AD177" s="72" t="s">
        <v>408</v>
      </c>
      <c r="AE177" s="72" t="s">
        <v>2520</v>
      </c>
    </row>
    <row r="178" spans="3:31">
      <c r="C178" s="50" t="str">
        <f>IF(C177&lt;'Print Variations'!$F$5,C177+1,IF(C177='Print Variations'!$F$5,IF('Print Variations'!$F$7=0,IF('Print Variations'!$D$5="$","",IF(IFERROR(MATCH(301,C$13:C177,0),0)&gt;0,"",301)),101),IF(C177&gt;='Print Variations'!$F$7,IF(OR('Print Variations'!$D$5="$",'Print Variations'!$D$5=0),"",IF(IFERROR(MATCH(301,C$13:C177,0),0)&gt;0,"",301)),C177+1)))</f>
        <v/>
      </c>
      <c r="D178" s="32" t="str">
        <f>IFERROR(IF(C178="","",IF(C178=301,"Sales Tax",VLOOKUP(C178,IF(C178&lt;=100,'Enter Cabinet Order Here'!$E:$G,'Enter Additional Product Here'!$E:$G),IF(C178&lt;=100,2,3),FALSE))),"")</f>
        <v/>
      </c>
      <c r="E178" s="157" t="str">
        <f>IFERROR(IF(IF(C178=301,"Sales Tax",VLOOKUP(D178,IF(C178&lt;=100,'Print Here'!$W:$X,'Enter Additional Product Here'!$G:$M),IF(C178&lt;=100,2,3),FALSE))=0,"",IF(C178=301,"Sales Tax",VLOOKUP(D178,IF(C178&lt;=100,'Print Here'!$W:$X,'Enter Additional Product Here'!$G:$M),IF(C178&lt;=100,2,3),FALSE))),"")</f>
        <v/>
      </c>
      <c r="F178" s="157"/>
      <c r="G178" s="157"/>
      <c r="H178" s="157"/>
      <c r="I178" s="157"/>
      <c r="J178" s="157"/>
      <c r="K178" s="133" t="str">
        <f>IFERROR(IF(C178="","",IF(C178=301,"1",VLOOKUP(C178,IF(C178&lt;=100,'Enter Cabinet Order Here'!$E:$G,'Enter Additional Product Here'!$E:$G),IF(C178&lt;=100,3,2),FALSE))),"")</f>
        <v/>
      </c>
      <c r="L178" s="134" t="str">
        <f>IFERROR(IF(C178=301,"",VLOOKUP(D178,IF(C178&lt;=100,'Enter Cabinet Order Here'!$X:$Y,'Enter Additional Product Here'!$G:$H),IF(C178&lt;=100,2,2),FALSE)),"")</f>
        <v/>
      </c>
      <c r="M178" s="134" t="str">
        <f>IFERROR(IF(C178="","",IF(C178=301,'Print Variations'!$D$5,VLOOKUP(C178,IF(C178&lt;=100,'Enter Cabinet Order Here'!$E:$K,'Enter Additional Product Here'!$E:$H),IF(C178&lt;=100,7,4),FALSE))),"")</f>
        <v/>
      </c>
      <c r="N178" s="134" t="str">
        <f t="shared" si="7"/>
        <v/>
      </c>
      <c r="O178" s="50" t="str">
        <f>IF(O177&lt;'Print Variations'!$F$5,O177+1,IF(O177='Print Variations'!$F$5,IF('Print Variations'!$F$7=0,IF('Print Variations'!$D$5="$","",IF(IFERROR(MATCH(301,O$13:O177,0),0)&gt;0,"",301)),101),IF(O177&gt;='Print Variations'!$F$7,IF(OR('Print Variations'!$D$5="$",'Print Variations'!$D$5=0),"",IF(IFERROR(MATCH(301,O$13:O177,0),0)&gt;0,"",301)),O177+1)))</f>
        <v/>
      </c>
      <c r="P178" s="32" t="str">
        <f>IFERROR(IF(O178="","",IF(O178=301,"Sales Tax",VLOOKUP(O178,IF(O178&lt;=100,'Enter Cabinet Order Here'!$E:$G,'Enter Additional Product Here'!$E:$G),IF(O178&lt;=100,2,3),FALSE))),"")</f>
        <v/>
      </c>
      <c r="Q178" s="157" t="str">
        <f>IFERROR(IF(IF(O178=301,"Sales Tax",VLOOKUP(P178,IF(O178&lt;=100,'Print Here'!$W:$X,'Enter Additional Product Here'!$G:$M),IF(O178&lt;=100,2,3),FALSE))=0,"",IF(O178=301,"Sales Tax",VLOOKUP(P178,IF(O178&lt;=100,'Print Here'!$W:$X,'Enter Additional Product Here'!$G:$M),IF(O178&lt;=100,2,3),FALSE))),"")</f>
        <v/>
      </c>
      <c r="R178" s="157"/>
      <c r="S178" s="157"/>
      <c r="T178" s="157"/>
      <c r="U178" s="157"/>
      <c r="V178" s="157"/>
      <c r="W178" s="157"/>
      <c r="X178" s="133" t="str">
        <f>IFERROR(IF(O178="","",IF(O178=301,"1",VLOOKUP(O178,IF(O178&lt;=100,'Enter Cabinet Order Here'!$E:$G,'Enter Additional Product Here'!$E:$G),IF(O178&lt;=100,3,2),FALSE))),"")</f>
        <v/>
      </c>
      <c r="Y178" s="134" t="str">
        <f>IFERROR(IF(O178="","",IF(O178=301,'Print Variations'!$D$5,VLOOKUP(O178,IF(O178&lt;=100,'Enter Cabinet Order Here'!$E:$K,'Enter Additional Product Here'!$E:$H),IF(O178&lt;=100,7,4),FALSE))),"")</f>
        <v/>
      </c>
      <c r="Z178" s="134" t="str">
        <f t="shared" si="6"/>
        <v/>
      </c>
      <c r="AD178" s="72" t="s">
        <v>409</v>
      </c>
      <c r="AE178" s="72" t="s">
        <v>4005</v>
      </c>
    </row>
    <row r="179" spans="3:31">
      <c r="C179" s="50" t="str">
        <f>IF(C178&lt;'Print Variations'!$F$5,C178+1,IF(C178='Print Variations'!$F$5,IF('Print Variations'!$F$7=0,IF('Print Variations'!$D$5="$","",IF(IFERROR(MATCH(301,C$13:C178,0),0)&gt;0,"",301)),101),IF(C178&gt;='Print Variations'!$F$7,IF(OR('Print Variations'!$D$5="$",'Print Variations'!$D$5=0),"",IF(IFERROR(MATCH(301,C$13:C178,0),0)&gt;0,"",301)),C178+1)))</f>
        <v/>
      </c>
      <c r="D179" s="32" t="str">
        <f>IFERROR(IF(C179="","",IF(C179=301,"Sales Tax",VLOOKUP(C179,IF(C179&lt;=100,'Enter Cabinet Order Here'!$E:$G,'Enter Additional Product Here'!$E:$G),IF(C179&lt;=100,2,3),FALSE))),"")</f>
        <v/>
      </c>
      <c r="E179" s="157" t="str">
        <f>IFERROR(IF(IF(C179=301,"Sales Tax",VLOOKUP(D179,IF(C179&lt;=100,'Print Here'!$W:$X,'Enter Additional Product Here'!$G:$M),IF(C179&lt;=100,2,3),FALSE))=0,"",IF(C179=301,"Sales Tax",VLOOKUP(D179,IF(C179&lt;=100,'Print Here'!$W:$X,'Enter Additional Product Here'!$G:$M),IF(C179&lt;=100,2,3),FALSE))),"")</f>
        <v/>
      </c>
      <c r="F179" s="157"/>
      <c r="G179" s="157"/>
      <c r="H179" s="157"/>
      <c r="I179" s="157"/>
      <c r="J179" s="157"/>
      <c r="K179" s="133" t="str">
        <f>IFERROR(IF(C179="","",IF(C179=301,"1",VLOOKUP(C179,IF(C179&lt;=100,'Enter Cabinet Order Here'!$E:$G,'Enter Additional Product Here'!$E:$G),IF(C179&lt;=100,3,2),FALSE))),"")</f>
        <v/>
      </c>
      <c r="L179" s="134" t="str">
        <f>IFERROR(IF(C179=301,"",VLOOKUP(D179,IF(C179&lt;=100,'Enter Cabinet Order Here'!$X:$Y,'Enter Additional Product Here'!$G:$H),IF(C179&lt;=100,2,2),FALSE)),"")</f>
        <v/>
      </c>
      <c r="M179" s="134" t="str">
        <f>IFERROR(IF(C179="","",IF(C179=301,'Print Variations'!$D$5,VLOOKUP(C179,IF(C179&lt;=100,'Enter Cabinet Order Here'!$E:$K,'Enter Additional Product Here'!$E:$H),IF(C179&lt;=100,7,4),FALSE))),"")</f>
        <v/>
      </c>
      <c r="N179" s="134" t="str">
        <f t="shared" si="7"/>
        <v/>
      </c>
      <c r="O179" s="50" t="str">
        <f>IF(O178&lt;'Print Variations'!$F$5,O178+1,IF(O178='Print Variations'!$F$5,IF('Print Variations'!$F$7=0,IF('Print Variations'!$D$5="$","",IF(IFERROR(MATCH(301,O$13:O178,0),0)&gt;0,"",301)),101),IF(O178&gt;='Print Variations'!$F$7,IF(OR('Print Variations'!$D$5="$",'Print Variations'!$D$5=0),"",IF(IFERROR(MATCH(301,O$13:O178,0),0)&gt;0,"",301)),O178+1)))</f>
        <v/>
      </c>
      <c r="P179" s="32" t="str">
        <f>IFERROR(IF(O179="","",IF(O179=301,"Sales Tax",VLOOKUP(O179,IF(O179&lt;=100,'Enter Cabinet Order Here'!$E:$G,'Enter Additional Product Here'!$E:$G),IF(O179&lt;=100,2,3),FALSE))),"")</f>
        <v/>
      </c>
      <c r="Q179" s="157" t="str">
        <f>IFERROR(IF(IF(O179=301,"Sales Tax",VLOOKUP(P179,IF(O179&lt;=100,'Print Here'!$W:$X,'Enter Additional Product Here'!$G:$M),IF(O179&lt;=100,2,3),FALSE))=0,"",IF(O179=301,"Sales Tax",VLOOKUP(P179,IF(O179&lt;=100,'Print Here'!$W:$X,'Enter Additional Product Here'!$G:$M),IF(O179&lt;=100,2,3),FALSE))),"")</f>
        <v/>
      </c>
      <c r="R179" s="157"/>
      <c r="S179" s="157"/>
      <c r="T179" s="157"/>
      <c r="U179" s="157"/>
      <c r="V179" s="157"/>
      <c r="W179" s="157"/>
      <c r="X179" s="133" t="str">
        <f>IFERROR(IF(O179="","",IF(O179=301,"1",VLOOKUP(O179,IF(O179&lt;=100,'Enter Cabinet Order Here'!$E:$G,'Enter Additional Product Here'!$E:$G),IF(O179&lt;=100,3,2),FALSE))),"")</f>
        <v/>
      </c>
      <c r="Y179" s="134" t="str">
        <f>IFERROR(IF(O179="","",IF(O179=301,'Print Variations'!$D$5,VLOOKUP(O179,IF(O179&lt;=100,'Enter Cabinet Order Here'!$E:$K,'Enter Additional Product Here'!$E:$H),IF(O179&lt;=100,7,4),FALSE))),"")</f>
        <v/>
      </c>
      <c r="Z179" s="134" t="str">
        <f t="shared" si="6"/>
        <v/>
      </c>
      <c r="AD179" s="72" t="s">
        <v>905</v>
      </c>
      <c r="AE179" s="72" t="s">
        <v>3215</v>
      </c>
    </row>
    <row r="180" spans="3:31">
      <c r="C180" s="50" t="str">
        <f>IF(C179&lt;'Print Variations'!$F$5,C179+1,IF(C179='Print Variations'!$F$5,IF('Print Variations'!$F$7=0,IF('Print Variations'!$D$5="$","",IF(IFERROR(MATCH(301,C$13:C179,0),0)&gt;0,"",301)),101),IF(C179&gt;='Print Variations'!$F$7,IF(OR('Print Variations'!$D$5="$",'Print Variations'!$D$5=0),"",IF(IFERROR(MATCH(301,C$13:C179,0),0)&gt;0,"",301)),C179+1)))</f>
        <v/>
      </c>
      <c r="D180" s="32" t="str">
        <f>IFERROR(IF(C180="","",IF(C180=301,"Sales Tax",VLOOKUP(C180,IF(C180&lt;=100,'Enter Cabinet Order Here'!$E:$G,'Enter Additional Product Here'!$E:$G),IF(C180&lt;=100,2,3),FALSE))),"")</f>
        <v/>
      </c>
      <c r="E180" s="157" t="str">
        <f>IFERROR(IF(IF(C180=301,"Sales Tax",VLOOKUP(D180,IF(C180&lt;=100,'Print Here'!$W:$X,'Enter Additional Product Here'!$G:$M),IF(C180&lt;=100,2,3),FALSE))=0,"",IF(C180=301,"Sales Tax",VLOOKUP(D180,IF(C180&lt;=100,'Print Here'!$W:$X,'Enter Additional Product Here'!$G:$M),IF(C180&lt;=100,2,3),FALSE))),"")</f>
        <v/>
      </c>
      <c r="F180" s="157"/>
      <c r="G180" s="157"/>
      <c r="H180" s="157"/>
      <c r="I180" s="157"/>
      <c r="J180" s="157"/>
      <c r="K180" s="133" t="str">
        <f>IFERROR(IF(C180="","",IF(C180=301,"1",VLOOKUP(C180,IF(C180&lt;=100,'Enter Cabinet Order Here'!$E:$G,'Enter Additional Product Here'!$E:$G),IF(C180&lt;=100,3,2),FALSE))),"")</f>
        <v/>
      </c>
      <c r="L180" s="134" t="str">
        <f>IFERROR(IF(C180=301,"",VLOOKUP(D180,IF(C180&lt;=100,'Enter Cabinet Order Here'!$X:$Y,'Enter Additional Product Here'!$G:$H),IF(C180&lt;=100,2,2),FALSE)),"")</f>
        <v/>
      </c>
      <c r="M180" s="134" t="str">
        <f>IFERROR(IF(C180="","",IF(C180=301,'Print Variations'!$D$5,VLOOKUP(C180,IF(C180&lt;=100,'Enter Cabinet Order Here'!$E:$K,'Enter Additional Product Here'!$E:$H),IF(C180&lt;=100,7,4),FALSE))),"")</f>
        <v/>
      </c>
      <c r="N180" s="134" t="str">
        <f t="shared" si="7"/>
        <v/>
      </c>
      <c r="O180" s="50" t="str">
        <f>IF(O179&lt;'Print Variations'!$F$5,O179+1,IF(O179='Print Variations'!$F$5,IF('Print Variations'!$F$7=0,IF('Print Variations'!$D$5="$","",IF(IFERROR(MATCH(301,O$13:O179,0),0)&gt;0,"",301)),101),IF(O179&gt;='Print Variations'!$F$7,IF(OR('Print Variations'!$D$5="$",'Print Variations'!$D$5=0),"",IF(IFERROR(MATCH(301,O$13:O179,0),0)&gt;0,"",301)),O179+1)))</f>
        <v/>
      </c>
      <c r="P180" s="32" t="str">
        <f>IFERROR(IF(O180="","",IF(O180=301,"Sales Tax",VLOOKUP(O180,IF(O180&lt;=100,'Enter Cabinet Order Here'!$E:$G,'Enter Additional Product Here'!$E:$G),IF(O180&lt;=100,2,3),FALSE))),"")</f>
        <v/>
      </c>
      <c r="Q180" s="157" t="str">
        <f>IFERROR(IF(IF(O180=301,"Sales Tax",VLOOKUP(P180,IF(O180&lt;=100,'Print Here'!$W:$X,'Enter Additional Product Here'!$G:$M),IF(O180&lt;=100,2,3),FALSE))=0,"",IF(O180=301,"Sales Tax",VLOOKUP(P180,IF(O180&lt;=100,'Print Here'!$W:$X,'Enter Additional Product Here'!$G:$M),IF(O180&lt;=100,2,3),FALSE))),"")</f>
        <v/>
      </c>
      <c r="R180" s="157"/>
      <c r="S180" s="157"/>
      <c r="T180" s="157"/>
      <c r="U180" s="157"/>
      <c r="V180" s="157"/>
      <c r="W180" s="157"/>
      <c r="X180" s="133" t="str">
        <f>IFERROR(IF(O180="","",IF(O180=301,"1",VLOOKUP(O180,IF(O180&lt;=100,'Enter Cabinet Order Here'!$E:$G,'Enter Additional Product Here'!$E:$G),IF(O180&lt;=100,3,2),FALSE))),"")</f>
        <v/>
      </c>
      <c r="Y180" s="134" t="str">
        <f>IFERROR(IF(O180="","",IF(O180=301,'Print Variations'!$D$5,VLOOKUP(O180,IF(O180&lt;=100,'Enter Cabinet Order Here'!$E:$K,'Enter Additional Product Here'!$E:$H),IF(O180&lt;=100,7,4),FALSE))),"")</f>
        <v/>
      </c>
      <c r="Z180" s="134" t="str">
        <f t="shared" si="6"/>
        <v/>
      </c>
      <c r="AD180" s="72" t="s">
        <v>906</v>
      </c>
      <c r="AE180" s="72" t="s">
        <v>2675</v>
      </c>
    </row>
    <row r="181" spans="3:31">
      <c r="C181" s="50" t="str">
        <f>IF(C180&lt;'Print Variations'!$F$5,C180+1,IF(C180='Print Variations'!$F$5,IF('Print Variations'!$F$7=0,IF('Print Variations'!$D$5="$","",IF(IFERROR(MATCH(301,C$13:C180,0),0)&gt;0,"",301)),101),IF(C180&gt;='Print Variations'!$F$7,IF(OR('Print Variations'!$D$5="$",'Print Variations'!$D$5=0),"",IF(IFERROR(MATCH(301,C$13:C180,0),0)&gt;0,"",301)),C180+1)))</f>
        <v/>
      </c>
      <c r="D181" s="32" t="str">
        <f>IFERROR(IF(C181="","",IF(C181=301,"Sales Tax",VLOOKUP(C181,IF(C181&lt;=100,'Enter Cabinet Order Here'!$E:$G,'Enter Additional Product Here'!$E:$G),IF(C181&lt;=100,2,3),FALSE))),"")</f>
        <v/>
      </c>
      <c r="E181" s="157" t="str">
        <f>IFERROR(IF(IF(C181=301,"Sales Tax",VLOOKUP(D181,IF(C181&lt;=100,'Print Here'!$W:$X,'Enter Additional Product Here'!$G:$M),IF(C181&lt;=100,2,3),FALSE))=0,"",IF(C181=301,"Sales Tax",VLOOKUP(D181,IF(C181&lt;=100,'Print Here'!$W:$X,'Enter Additional Product Here'!$G:$M),IF(C181&lt;=100,2,3),FALSE))),"")</f>
        <v/>
      </c>
      <c r="F181" s="157"/>
      <c r="G181" s="157"/>
      <c r="H181" s="157"/>
      <c r="I181" s="157"/>
      <c r="J181" s="157"/>
      <c r="K181" s="133" t="str">
        <f>IFERROR(IF(C181="","",IF(C181=301,"1",VLOOKUP(C181,IF(C181&lt;=100,'Enter Cabinet Order Here'!$E:$G,'Enter Additional Product Here'!$E:$G),IF(C181&lt;=100,3,2),FALSE))),"")</f>
        <v/>
      </c>
      <c r="L181" s="134" t="str">
        <f>IFERROR(IF(C181=301,"",VLOOKUP(D181,IF(C181&lt;=100,'Enter Cabinet Order Here'!$X:$Y,'Enter Additional Product Here'!$G:$H),IF(C181&lt;=100,2,2),FALSE)),"")</f>
        <v/>
      </c>
      <c r="M181" s="134" t="str">
        <f>IFERROR(IF(C181="","",IF(C181=301,'Print Variations'!$D$5,VLOOKUP(C181,IF(C181&lt;=100,'Enter Cabinet Order Here'!$E:$K,'Enter Additional Product Here'!$E:$H),IF(C181&lt;=100,7,4),FALSE))),"")</f>
        <v/>
      </c>
      <c r="N181" s="134" t="str">
        <f t="shared" si="7"/>
        <v/>
      </c>
      <c r="O181" s="50" t="str">
        <f>IF(O180&lt;'Print Variations'!$F$5,O180+1,IF(O180='Print Variations'!$F$5,IF('Print Variations'!$F$7=0,IF('Print Variations'!$D$5="$","",IF(IFERROR(MATCH(301,O$13:O180,0),0)&gt;0,"",301)),101),IF(O180&gt;='Print Variations'!$F$7,IF(OR('Print Variations'!$D$5="$",'Print Variations'!$D$5=0),"",IF(IFERROR(MATCH(301,O$13:O180,0),0)&gt;0,"",301)),O180+1)))</f>
        <v/>
      </c>
      <c r="P181" s="32" t="str">
        <f>IFERROR(IF(O181="","",IF(O181=301,"Sales Tax",VLOOKUP(O181,IF(O181&lt;=100,'Enter Cabinet Order Here'!$E:$G,'Enter Additional Product Here'!$E:$G),IF(O181&lt;=100,2,3),FALSE))),"")</f>
        <v/>
      </c>
      <c r="Q181" s="157" t="str">
        <f>IFERROR(IF(IF(O181=301,"Sales Tax",VLOOKUP(P181,IF(O181&lt;=100,'Print Here'!$W:$X,'Enter Additional Product Here'!$G:$M),IF(O181&lt;=100,2,3),FALSE))=0,"",IF(O181=301,"Sales Tax",VLOOKUP(P181,IF(O181&lt;=100,'Print Here'!$W:$X,'Enter Additional Product Here'!$G:$M),IF(O181&lt;=100,2,3),FALSE))),"")</f>
        <v/>
      </c>
      <c r="R181" s="157"/>
      <c r="S181" s="157"/>
      <c r="T181" s="157"/>
      <c r="U181" s="157"/>
      <c r="V181" s="157"/>
      <c r="W181" s="157"/>
      <c r="X181" s="133" t="str">
        <f>IFERROR(IF(O181="","",IF(O181=301,"1",VLOOKUP(O181,IF(O181&lt;=100,'Enter Cabinet Order Here'!$E:$G,'Enter Additional Product Here'!$E:$G),IF(O181&lt;=100,3,2),FALSE))),"")</f>
        <v/>
      </c>
      <c r="Y181" s="134" t="str">
        <f>IFERROR(IF(O181="","",IF(O181=301,'Print Variations'!$D$5,VLOOKUP(O181,IF(O181&lt;=100,'Enter Cabinet Order Here'!$E:$K,'Enter Additional Product Here'!$E:$H),IF(O181&lt;=100,7,4),FALSE))),"")</f>
        <v/>
      </c>
      <c r="Z181" s="134" t="str">
        <f t="shared" si="6"/>
        <v/>
      </c>
      <c r="AD181" s="72" t="s">
        <v>907</v>
      </c>
      <c r="AE181" s="72" t="s">
        <v>3611</v>
      </c>
    </row>
    <row r="182" spans="3:31">
      <c r="C182" s="50" t="str">
        <f>IF(C181&lt;'Print Variations'!$F$5,C181+1,IF(C181='Print Variations'!$F$5,IF('Print Variations'!$F$7=0,IF('Print Variations'!$D$5="$","",IF(IFERROR(MATCH(301,C$13:C181,0),0)&gt;0,"",301)),101),IF(C181&gt;='Print Variations'!$F$7,IF(OR('Print Variations'!$D$5="$",'Print Variations'!$D$5=0),"",IF(IFERROR(MATCH(301,C$13:C181,0),0)&gt;0,"",301)),C181+1)))</f>
        <v/>
      </c>
      <c r="D182" s="32" t="str">
        <f>IFERROR(IF(C182="","",IF(C182=301,"Sales Tax",VLOOKUP(C182,IF(C182&lt;=100,'Enter Cabinet Order Here'!$E:$G,'Enter Additional Product Here'!$E:$G),IF(C182&lt;=100,2,3),FALSE))),"")</f>
        <v/>
      </c>
      <c r="E182" s="157" t="str">
        <f>IFERROR(IF(IF(C182=301,"Sales Tax",VLOOKUP(D182,IF(C182&lt;=100,'Print Here'!$W:$X,'Enter Additional Product Here'!$G:$M),IF(C182&lt;=100,2,3),FALSE))=0,"",IF(C182=301,"Sales Tax",VLOOKUP(D182,IF(C182&lt;=100,'Print Here'!$W:$X,'Enter Additional Product Here'!$G:$M),IF(C182&lt;=100,2,3),FALSE))),"")</f>
        <v/>
      </c>
      <c r="F182" s="157"/>
      <c r="G182" s="157"/>
      <c r="H182" s="157"/>
      <c r="I182" s="157"/>
      <c r="J182" s="157"/>
      <c r="K182" s="133" t="str">
        <f>IFERROR(IF(C182="","",IF(C182=301,"1",VLOOKUP(C182,IF(C182&lt;=100,'Enter Cabinet Order Here'!$E:$G,'Enter Additional Product Here'!$E:$G),IF(C182&lt;=100,3,2),FALSE))),"")</f>
        <v/>
      </c>
      <c r="L182" s="134" t="str">
        <f>IFERROR(IF(C182=301,"",VLOOKUP(D182,IF(C182&lt;=100,'Enter Cabinet Order Here'!$X:$Y,'Enter Additional Product Here'!$G:$H),IF(C182&lt;=100,2,2),FALSE)),"")</f>
        <v/>
      </c>
      <c r="M182" s="134" t="str">
        <f>IFERROR(IF(C182="","",IF(C182=301,'Print Variations'!$D$5,VLOOKUP(C182,IF(C182&lt;=100,'Enter Cabinet Order Here'!$E:$K,'Enter Additional Product Here'!$E:$H),IF(C182&lt;=100,7,4),FALSE))),"")</f>
        <v/>
      </c>
      <c r="N182" s="134" t="str">
        <f t="shared" si="7"/>
        <v/>
      </c>
      <c r="O182" s="50" t="str">
        <f>IF(O181&lt;'Print Variations'!$F$5,O181+1,IF(O181='Print Variations'!$F$5,IF('Print Variations'!$F$7=0,IF('Print Variations'!$D$5="$","",IF(IFERROR(MATCH(301,O$13:O181,0),0)&gt;0,"",301)),101),IF(O181&gt;='Print Variations'!$F$7,IF(OR('Print Variations'!$D$5="$",'Print Variations'!$D$5=0),"",IF(IFERROR(MATCH(301,O$13:O181,0),0)&gt;0,"",301)),O181+1)))</f>
        <v/>
      </c>
      <c r="P182" s="32" t="str">
        <f>IFERROR(IF(O182="","",IF(O182=301,"Sales Tax",VLOOKUP(O182,IF(O182&lt;=100,'Enter Cabinet Order Here'!$E:$G,'Enter Additional Product Here'!$E:$G),IF(O182&lt;=100,2,3),FALSE))),"")</f>
        <v/>
      </c>
      <c r="Q182" s="157" t="str">
        <f>IFERROR(IF(IF(O182=301,"Sales Tax",VLOOKUP(P182,IF(O182&lt;=100,'Print Here'!$W:$X,'Enter Additional Product Here'!$G:$M),IF(O182&lt;=100,2,3),FALSE))=0,"",IF(O182=301,"Sales Tax",VLOOKUP(P182,IF(O182&lt;=100,'Print Here'!$W:$X,'Enter Additional Product Here'!$G:$M),IF(O182&lt;=100,2,3),FALSE))),"")</f>
        <v/>
      </c>
      <c r="R182" s="157"/>
      <c r="S182" s="157"/>
      <c r="T182" s="157"/>
      <c r="U182" s="157"/>
      <c r="V182" s="157"/>
      <c r="W182" s="157"/>
      <c r="X182" s="133" t="str">
        <f>IFERROR(IF(O182="","",IF(O182=301,"1",VLOOKUP(O182,IF(O182&lt;=100,'Enter Cabinet Order Here'!$E:$G,'Enter Additional Product Here'!$E:$G),IF(O182&lt;=100,3,2),FALSE))),"")</f>
        <v/>
      </c>
      <c r="Y182" s="134" t="str">
        <f>IFERROR(IF(O182="","",IF(O182=301,'Print Variations'!$D$5,VLOOKUP(O182,IF(O182&lt;=100,'Enter Cabinet Order Here'!$E:$K,'Enter Additional Product Here'!$E:$H),IF(O182&lt;=100,7,4),FALSE))),"")</f>
        <v/>
      </c>
      <c r="Z182" s="134" t="str">
        <f t="shared" si="6"/>
        <v/>
      </c>
      <c r="AD182" s="72" t="s">
        <v>4628</v>
      </c>
      <c r="AE182" s="72" t="s">
        <v>4965</v>
      </c>
    </row>
    <row r="183" spans="3:31">
      <c r="C183" s="50" t="str">
        <f>IF(C182&lt;'Print Variations'!$F$5,C182+1,IF(C182='Print Variations'!$F$5,IF('Print Variations'!$F$7=0,IF('Print Variations'!$D$5="$","",IF(IFERROR(MATCH(301,C$13:C182,0),0)&gt;0,"",301)),101),IF(C182&gt;='Print Variations'!$F$7,IF(OR('Print Variations'!$D$5="$",'Print Variations'!$D$5=0),"",IF(IFERROR(MATCH(301,C$13:C182,0),0)&gt;0,"",301)),C182+1)))</f>
        <v/>
      </c>
      <c r="D183" s="32" t="str">
        <f>IFERROR(IF(C183="","",IF(C183=301,"Sales Tax",VLOOKUP(C183,IF(C183&lt;=100,'Enter Cabinet Order Here'!$E:$G,'Enter Additional Product Here'!$E:$G),IF(C183&lt;=100,2,3),FALSE))),"")</f>
        <v/>
      </c>
      <c r="E183" s="157" t="str">
        <f>IFERROR(IF(IF(C183=301,"Sales Tax",VLOOKUP(D183,IF(C183&lt;=100,'Print Here'!$W:$X,'Enter Additional Product Here'!$G:$M),IF(C183&lt;=100,2,3),FALSE))=0,"",IF(C183=301,"Sales Tax",VLOOKUP(D183,IF(C183&lt;=100,'Print Here'!$W:$X,'Enter Additional Product Here'!$G:$M),IF(C183&lt;=100,2,3),FALSE))),"")</f>
        <v/>
      </c>
      <c r="F183" s="157"/>
      <c r="G183" s="157"/>
      <c r="H183" s="157"/>
      <c r="I183" s="157"/>
      <c r="J183" s="157"/>
      <c r="K183" s="133" t="str">
        <f>IFERROR(IF(C183="","",IF(C183=301,"1",VLOOKUP(C183,IF(C183&lt;=100,'Enter Cabinet Order Here'!$E:$G,'Enter Additional Product Here'!$E:$G),IF(C183&lt;=100,3,2),FALSE))),"")</f>
        <v/>
      </c>
      <c r="L183" s="134" t="str">
        <f>IFERROR(IF(C183=301,"",VLOOKUP(D183,IF(C183&lt;=100,'Enter Cabinet Order Here'!$X:$Y,'Enter Additional Product Here'!$G:$H),IF(C183&lt;=100,2,2),FALSE)),"")</f>
        <v/>
      </c>
      <c r="M183" s="134" t="str">
        <f>IFERROR(IF(C183="","",IF(C183=301,'Print Variations'!$D$5,VLOOKUP(C183,IF(C183&lt;=100,'Enter Cabinet Order Here'!$E:$K,'Enter Additional Product Here'!$E:$H),IF(C183&lt;=100,7,4),FALSE))),"")</f>
        <v/>
      </c>
      <c r="N183" s="134" t="str">
        <f t="shared" si="7"/>
        <v/>
      </c>
      <c r="O183" s="50" t="str">
        <f>IF(O182&lt;'Print Variations'!$F$5,O182+1,IF(O182='Print Variations'!$F$5,IF('Print Variations'!$F$7=0,IF('Print Variations'!$D$5="$","",IF(IFERROR(MATCH(301,O$13:O182,0),0)&gt;0,"",301)),101),IF(O182&gt;='Print Variations'!$F$7,IF(OR('Print Variations'!$D$5="$",'Print Variations'!$D$5=0),"",IF(IFERROR(MATCH(301,O$13:O182,0),0)&gt;0,"",301)),O182+1)))</f>
        <v/>
      </c>
      <c r="P183" s="32" t="str">
        <f>IFERROR(IF(O183="","",IF(O183=301,"Sales Tax",VLOOKUP(O183,IF(O183&lt;=100,'Enter Cabinet Order Here'!$E:$G,'Enter Additional Product Here'!$E:$G),IF(O183&lt;=100,2,3),FALSE))),"")</f>
        <v/>
      </c>
      <c r="Q183" s="157" t="str">
        <f>IFERROR(IF(IF(O183=301,"Sales Tax",VLOOKUP(P183,IF(O183&lt;=100,'Print Here'!$W:$X,'Enter Additional Product Here'!$G:$M),IF(O183&lt;=100,2,3),FALSE))=0,"",IF(O183=301,"Sales Tax",VLOOKUP(P183,IF(O183&lt;=100,'Print Here'!$W:$X,'Enter Additional Product Here'!$G:$M),IF(O183&lt;=100,2,3),FALSE))),"")</f>
        <v/>
      </c>
      <c r="R183" s="157"/>
      <c r="S183" s="157"/>
      <c r="T183" s="157"/>
      <c r="U183" s="157"/>
      <c r="V183" s="157"/>
      <c r="W183" s="157"/>
      <c r="X183" s="133" t="str">
        <f>IFERROR(IF(O183="","",IF(O183=301,"1",VLOOKUP(O183,IF(O183&lt;=100,'Enter Cabinet Order Here'!$E:$G,'Enter Additional Product Here'!$E:$G),IF(O183&lt;=100,3,2),FALSE))),"")</f>
        <v/>
      </c>
      <c r="Y183" s="134" t="str">
        <f>IFERROR(IF(O183="","",IF(O183=301,'Print Variations'!$D$5,VLOOKUP(O183,IF(O183&lt;=100,'Enter Cabinet Order Here'!$E:$K,'Enter Additional Product Here'!$E:$H),IF(O183&lt;=100,7,4),FALSE))),"")</f>
        <v/>
      </c>
      <c r="Z183" s="134" t="str">
        <f t="shared" si="6"/>
        <v/>
      </c>
      <c r="AD183" s="72" t="s">
        <v>908</v>
      </c>
      <c r="AE183" s="72" t="s">
        <v>4160</v>
      </c>
    </row>
    <row r="184" spans="3:31">
      <c r="C184" s="50" t="str">
        <f>IF(C183&lt;'Print Variations'!$F$5,C183+1,IF(C183='Print Variations'!$F$5,IF('Print Variations'!$F$7=0,IF('Print Variations'!$D$5="$","",IF(IFERROR(MATCH(301,C$13:C183,0),0)&gt;0,"",301)),101),IF(C183&gt;='Print Variations'!$F$7,IF(OR('Print Variations'!$D$5="$",'Print Variations'!$D$5=0),"",IF(IFERROR(MATCH(301,C$13:C183,0),0)&gt;0,"",301)),C183+1)))</f>
        <v/>
      </c>
      <c r="D184" s="32" t="str">
        <f>IFERROR(IF(C184="","",IF(C184=301,"Sales Tax",VLOOKUP(C184,IF(C184&lt;=100,'Enter Cabinet Order Here'!$E:$G,'Enter Additional Product Here'!$E:$G),IF(C184&lt;=100,2,3),FALSE))),"")</f>
        <v/>
      </c>
      <c r="E184" s="157" t="str">
        <f>IFERROR(IF(IF(C184=301,"Sales Tax",VLOOKUP(D184,IF(C184&lt;=100,'Print Here'!$W:$X,'Enter Additional Product Here'!$G:$M),IF(C184&lt;=100,2,3),FALSE))=0,"",IF(C184=301,"Sales Tax",VLOOKUP(D184,IF(C184&lt;=100,'Print Here'!$W:$X,'Enter Additional Product Here'!$G:$M),IF(C184&lt;=100,2,3),FALSE))),"")</f>
        <v/>
      </c>
      <c r="F184" s="157"/>
      <c r="G184" s="157"/>
      <c r="H184" s="157"/>
      <c r="I184" s="157"/>
      <c r="J184" s="157"/>
      <c r="K184" s="133" t="str">
        <f>IFERROR(IF(C184="","",IF(C184=301,"1",VLOOKUP(C184,IF(C184&lt;=100,'Enter Cabinet Order Here'!$E:$G,'Enter Additional Product Here'!$E:$G),IF(C184&lt;=100,3,2),FALSE))),"")</f>
        <v/>
      </c>
      <c r="L184" s="134" t="str">
        <f>IFERROR(IF(C184=301,"",VLOOKUP(D184,IF(C184&lt;=100,'Enter Cabinet Order Here'!$X:$Y,'Enter Additional Product Here'!$G:$H),IF(C184&lt;=100,2,2),FALSE)),"")</f>
        <v/>
      </c>
      <c r="M184" s="134" t="str">
        <f>IFERROR(IF(C184="","",IF(C184=301,'Print Variations'!$D$5,VLOOKUP(C184,IF(C184&lt;=100,'Enter Cabinet Order Here'!$E:$K,'Enter Additional Product Here'!$E:$H),IF(C184&lt;=100,7,4),FALSE))),"")</f>
        <v/>
      </c>
      <c r="N184" s="134" t="str">
        <f t="shared" si="7"/>
        <v/>
      </c>
      <c r="O184" s="50" t="str">
        <f>IF(O183&lt;'Print Variations'!$F$5,O183+1,IF(O183='Print Variations'!$F$5,IF('Print Variations'!$F$7=0,IF('Print Variations'!$D$5="$","",IF(IFERROR(MATCH(301,O$13:O183,0),0)&gt;0,"",301)),101),IF(O183&gt;='Print Variations'!$F$7,IF(OR('Print Variations'!$D$5="$",'Print Variations'!$D$5=0),"",IF(IFERROR(MATCH(301,O$13:O183,0),0)&gt;0,"",301)),O183+1)))</f>
        <v/>
      </c>
      <c r="P184" s="32" t="str">
        <f>IFERROR(IF(O184="","",IF(O184=301,"Sales Tax",VLOOKUP(O184,IF(O184&lt;=100,'Enter Cabinet Order Here'!$E:$G,'Enter Additional Product Here'!$E:$G),IF(O184&lt;=100,2,3),FALSE))),"")</f>
        <v/>
      </c>
      <c r="Q184" s="157" t="str">
        <f>IFERROR(IF(IF(O184=301,"Sales Tax",VLOOKUP(P184,IF(O184&lt;=100,'Print Here'!$W:$X,'Enter Additional Product Here'!$G:$M),IF(O184&lt;=100,2,3),FALSE))=0,"",IF(O184=301,"Sales Tax",VLOOKUP(P184,IF(O184&lt;=100,'Print Here'!$W:$X,'Enter Additional Product Here'!$G:$M),IF(O184&lt;=100,2,3),FALSE))),"")</f>
        <v/>
      </c>
      <c r="R184" s="157"/>
      <c r="S184" s="157"/>
      <c r="T184" s="157"/>
      <c r="U184" s="157"/>
      <c r="V184" s="157"/>
      <c r="W184" s="157"/>
      <c r="X184" s="133" t="str">
        <f>IFERROR(IF(O184="","",IF(O184=301,"1",VLOOKUP(O184,IF(O184&lt;=100,'Enter Cabinet Order Here'!$E:$G,'Enter Additional Product Here'!$E:$G),IF(O184&lt;=100,3,2),FALSE))),"")</f>
        <v/>
      </c>
      <c r="Y184" s="134" t="str">
        <f>IFERROR(IF(O184="","",IF(O184=301,'Print Variations'!$D$5,VLOOKUP(O184,IF(O184&lt;=100,'Enter Cabinet Order Here'!$E:$K,'Enter Additional Product Here'!$E:$H),IF(O184&lt;=100,7,4),FALSE))),"")</f>
        <v/>
      </c>
      <c r="Z184" s="134" t="str">
        <f t="shared" si="6"/>
        <v/>
      </c>
      <c r="AD184" s="72" t="s">
        <v>15</v>
      </c>
      <c r="AE184" s="72" t="s">
        <v>2424</v>
      </c>
    </row>
    <row r="185" spans="3:31">
      <c r="C185" s="50" t="str">
        <f>IF(C184&lt;'Print Variations'!$F$5,C184+1,IF(C184='Print Variations'!$F$5,IF('Print Variations'!$F$7=0,IF('Print Variations'!$D$5="$","",IF(IFERROR(MATCH(301,C$13:C184,0),0)&gt;0,"",301)),101),IF(C184&gt;='Print Variations'!$F$7,IF(OR('Print Variations'!$D$5="$",'Print Variations'!$D$5=0),"",IF(IFERROR(MATCH(301,C$13:C184,0),0)&gt;0,"",301)),C184+1)))</f>
        <v/>
      </c>
      <c r="D185" s="32" t="str">
        <f>IFERROR(IF(C185="","",IF(C185=301,"Sales Tax",VLOOKUP(C185,IF(C185&lt;=100,'Enter Cabinet Order Here'!$E:$G,'Enter Additional Product Here'!$E:$G),IF(C185&lt;=100,2,3),FALSE))),"")</f>
        <v/>
      </c>
      <c r="E185" s="157" t="str">
        <f>IFERROR(IF(IF(C185=301,"Sales Tax",VLOOKUP(D185,IF(C185&lt;=100,'Print Here'!$W:$X,'Enter Additional Product Here'!$G:$M),IF(C185&lt;=100,2,3),FALSE))=0,"",IF(C185=301,"Sales Tax",VLOOKUP(D185,IF(C185&lt;=100,'Print Here'!$W:$X,'Enter Additional Product Here'!$G:$M),IF(C185&lt;=100,2,3),FALSE))),"")</f>
        <v/>
      </c>
      <c r="F185" s="157"/>
      <c r="G185" s="157"/>
      <c r="H185" s="157"/>
      <c r="I185" s="157"/>
      <c r="J185" s="157"/>
      <c r="K185" s="133" t="str">
        <f>IFERROR(IF(C185="","",IF(C185=301,"1",VLOOKUP(C185,IF(C185&lt;=100,'Enter Cabinet Order Here'!$E:$G,'Enter Additional Product Here'!$E:$G),IF(C185&lt;=100,3,2),FALSE))),"")</f>
        <v/>
      </c>
      <c r="L185" s="134" t="str">
        <f>IFERROR(IF(C185=301,"",VLOOKUP(D185,IF(C185&lt;=100,'Enter Cabinet Order Here'!$X:$Y,'Enter Additional Product Here'!$G:$H),IF(C185&lt;=100,2,2),FALSE)),"")</f>
        <v/>
      </c>
      <c r="M185" s="134" t="str">
        <f>IFERROR(IF(C185="","",IF(C185=301,'Print Variations'!$D$5,VLOOKUP(C185,IF(C185&lt;=100,'Enter Cabinet Order Here'!$E:$K,'Enter Additional Product Here'!$E:$H),IF(C185&lt;=100,7,4),FALSE))),"")</f>
        <v/>
      </c>
      <c r="N185" s="134" t="str">
        <f t="shared" si="7"/>
        <v/>
      </c>
      <c r="O185" s="50" t="str">
        <f>IF(O184&lt;'Print Variations'!$F$5,O184+1,IF(O184='Print Variations'!$F$5,IF('Print Variations'!$F$7=0,IF('Print Variations'!$D$5="$","",IF(IFERROR(MATCH(301,O$13:O184,0),0)&gt;0,"",301)),101),IF(O184&gt;='Print Variations'!$F$7,IF(OR('Print Variations'!$D$5="$",'Print Variations'!$D$5=0),"",IF(IFERROR(MATCH(301,O$13:O184,0),0)&gt;0,"",301)),O184+1)))</f>
        <v/>
      </c>
      <c r="P185" s="32" t="str">
        <f>IFERROR(IF(O185="","",IF(O185=301,"Sales Tax",VLOOKUP(O185,IF(O185&lt;=100,'Enter Cabinet Order Here'!$E:$G,'Enter Additional Product Here'!$E:$G),IF(O185&lt;=100,2,3),FALSE))),"")</f>
        <v/>
      </c>
      <c r="Q185" s="157" t="str">
        <f>IFERROR(IF(IF(O185=301,"Sales Tax",VLOOKUP(P185,IF(O185&lt;=100,'Print Here'!$W:$X,'Enter Additional Product Here'!$G:$M),IF(O185&lt;=100,2,3),FALSE))=0,"",IF(O185=301,"Sales Tax",VLOOKUP(P185,IF(O185&lt;=100,'Print Here'!$W:$X,'Enter Additional Product Here'!$G:$M),IF(O185&lt;=100,2,3),FALSE))),"")</f>
        <v/>
      </c>
      <c r="R185" s="157"/>
      <c r="S185" s="157"/>
      <c r="T185" s="157"/>
      <c r="U185" s="157"/>
      <c r="V185" s="157"/>
      <c r="W185" s="157"/>
      <c r="X185" s="133" t="str">
        <f>IFERROR(IF(O185="","",IF(O185=301,"1",VLOOKUP(O185,IF(O185&lt;=100,'Enter Cabinet Order Here'!$E:$G,'Enter Additional Product Here'!$E:$G),IF(O185&lt;=100,3,2),FALSE))),"")</f>
        <v/>
      </c>
      <c r="Y185" s="134" t="str">
        <f>IFERROR(IF(O185="","",IF(O185=301,'Print Variations'!$D$5,VLOOKUP(O185,IF(O185&lt;=100,'Enter Cabinet Order Here'!$E:$K,'Enter Additional Product Here'!$E:$H),IF(O185&lt;=100,7,4),FALSE))),"")</f>
        <v/>
      </c>
      <c r="Z185" s="134" t="str">
        <f t="shared" si="6"/>
        <v/>
      </c>
      <c r="AD185" s="72" t="s">
        <v>16</v>
      </c>
      <c r="AE185" s="72" t="s">
        <v>3909</v>
      </c>
    </row>
    <row r="186" spans="3:31">
      <c r="C186" s="50" t="str">
        <f>IF(C185&lt;'Print Variations'!$F$5,C185+1,IF(C185='Print Variations'!$F$5,IF('Print Variations'!$F$7=0,IF('Print Variations'!$D$5="$","",IF(IFERROR(MATCH(301,C$13:C185,0),0)&gt;0,"",301)),101),IF(C185&gt;='Print Variations'!$F$7,IF(OR('Print Variations'!$D$5="$",'Print Variations'!$D$5=0),"",IF(IFERROR(MATCH(301,C$13:C185,0),0)&gt;0,"",301)),C185+1)))</f>
        <v/>
      </c>
      <c r="D186" s="32" t="str">
        <f>IFERROR(IF(C186="","",IF(C186=301,"Sales Tax",VLOOKUP(C186,IF(C186&lt;=100,'Enter Cabinet Order Here'!$E:$G,'Enter Additional Product Here'!$E:$G),IF(C186&lt;=100,2,3),FALSE))),"")</f>
        <v/>
      </c>
      <c r="E186" s="157" t="str">
        <f>IFERROR(IF(IF(C186=301,"Sales Tax",VLOOKUP(D186,IF(C186&lt;=100,'Print Here'!$W:$X,'Enter Additional Product Here'!$G:$M),IF(C186&lt;=100,2,3),FALSE))=0,"",IF(C186=301,"Sales Tax",VLOOKUP(D186,IF(C186&lt;=100,'Print Here'!$W:$X,'Enter Additional Product Here'!$G:$M),IF(C186&lt;=100,2,3),FALSE))),"")</f>
        <v/>
      </c>
      <c r="F186" s="157"/>
      <c r="G186" s="157"/>
      <c r="H186" s="157"/>
      <c r="I186" s="157"/>
      <c r="J186" s="157"/>
      <c r="K186" s="133" t="str">
        <f>IFERROR(IF(C186="","",IF(C186=301,"1",VLOOKUP(C186,IF(C186&lt;=100,'Enter Cabinet Order Here'!$E:$G,'Enter Additional Product Here'!$E:$G),IF(C186&lt;=100,3,2),FALSE))),"")</f>
        <v/>
      </c>
      <c r="L186" s="134" t="str">
        <f>IFERROR(IF(C186=301,"",VLOOKUP(D186,IF(C186&lt;=100,'Enter Cabinet Order Here'!$X:$Y,'Enter Additional Product Here'!$G:$H),IF(C186&lt;=100,2,2),FALSE)),"")</f>
        <v/>
      </c>
      <c r="M186" s="134" t="str">
        <f>IFERROR(IF(C186="","",IF(C186=301,'Print Variations'!$D$5,VLOOKUP(C186,IF(C186&lt;=100,'Enter Cabinet Order Here'!$E:$K,'Enter Additional Product Here'!$E:$H),IF(C186&lt;=100,7,4),FALSE))),"")</f>
        <v/>
      </c>
      <c r="N186" s="134" t="str">
        <f t="shared" si="7"/>
        <v/>
      </c>
      <c r="O186" s="50" t="str">
        <f>IF(O185&lt;'Print Variations'!$F$5,O185+1,IF(O185='Print Variations'!$F$5,IF('Print Variations'!$F$7=0,IF('Print Variations'!$D$5="$","",IF(IFERROR(MATCH(301,O$13:O185,0),0)&gt;0,"",301)),101),IF(O185&gt;='Print Variations'!$F$7,IF(OR('Print Variations'!$D$5="$",'Print Variations'!$D$5=0),"",IF(IFERROR(MATCH(301,O$13:O185,0),0)&gt;0,"",301)),O185+1)))</f>
        <v/>
      </c>
      <c r="P186" s="32" t="str">
        <f>IFERROR(IF(O186="","",IF(O186=301,"Sales Tax",VLOOKUP(O186,IF(O186&lt;=100,'Enter Cabinet Order Here'!$E:$G,'Enter Additional Product Here'!$E:$G),IF(O186&lt;=100,2,3),FALSE))),"")</f>
        <v/>
      </c>
      <c r="Q186" s="157" t="str">
        <f>IFERROR(IF(IF(O186=301,"Sales Tax",VLOOKUP(P186,IF(O186&lt;=100,'Print Here'!$W:$X,'Enter Additional Product Here'!$G:$M),IF(O186&lt;=100,2,3),FALSE))=0,"",IF(O186=301,"Sales Tax",VLOOKUP(P186,IF(O186&lt;=100,'Print Here'!$W:$X,'Enter Additional Product Here'!$G:$M),IF(O186&lt;=100,2,3),FALSE))),"")</f>
        <v/>
      </c>
      <c r="R186" s="157"/>
      <c r="S186" s="157"/>
      <c r="T186" s="157"/>
      <c r="U186" s="157"/>
      <c r="V186" s="157"/>
      <c r="W186" s="157"/>
      <c r="X186" s="133" t="str">
        <f>IFERROR(IF(O186="","",IF(O186=301,"1",VLOOKUP(O186,IF(O186&lt;=100,'Enter Cabinet Order Here'!$E:$G,'Enter Additional Product Here'!$E:$G),IF(O186&lt;=100,3,2),FALSE))),"")</f>
        <v/>
      </c>
      <c r="Y186" s="134" t="str">
        <f>IFERROR(IF(O186="","",IF(O186=301,'Print Variations'!$D$5,VLOOKUP(O186,IF(O186&lt;=100,'Enter Cabinet Order Here'!$E:$K,'Enter Additional Product Here'!$E:$H),IF(O186&lt;=100,7,4),FALSE))),"")</f>
        <v/>
      </c>
      <c r="Z186" s="134" t="str">
        <f t="shared" si="6"/>
        <v/>
      </c>
      <c r="AD186" s="72" t="s">
        <v>909</v>
      </c>
      <c r="AE186" s="72" t="s">
        <v>3216</v>
      </c>
    </row>
    <row r="187" spans="3:31">
      <c r="C187" s="50" t="str">
        <f>IF(C186&lt;'Print Variations'!$F$5,C186+1,IF(C186='Print Variations'!$F$5,IF('Print Variations'!$F$7=0,IF('Print Variations'!$D$5="$","",IF(IFERROR(MATCH(301,C$13:C186,0),0)&gt;0,"",301)),101),IF(C186&gt;='Print Variations'!$F$7,IF(OR('Print Variations'!$D$5="$",'Print Variations'!$D$5=0),"",IF(IFERROR(MATCH(301,C$13:C186,0),0)&gt;0,"",301)),C186+1)))</f>
        <v/>
      </c>
      <c r="D187" s="32" t="str">
        <f>IFERROR(IF(C187="","",IF(C187=301,"Sales Tax",VLOOKUP(C187,IF(C187&lt;=100,'Enter Cabinet Order Here'!$E:$G,'Enter Additional Product Here'!$E:$G),IF(C187&lt;=100,2,3),FALSE))),"")</f>
        <v/>
      </c>
      <c r="E187" s="157" t="str">
        <f>IFERROR(IF(IF(C187=301,"Sales Tax",VLOOKUP(D187,IF(C187&lt;=100,'Print Here'!$W:$X,'Enter Additional Product Here'!$G:$M),IF(C187&lt;=100,2,3),FALSE))=0,"",IF(C187=301,"Sales Tax",VLOOKUP(D187,IF(C187&lt;=100,'Print Here'!$W:$X,'Enter Additional Product Here'!$G:$M),IF(C187&lt;=100,2,3),FALSE))),"")</f>
        <v/>
      </c>
      <c r="F187" s="157"/>
      <c r="G187" s="157"/>
      <c r="H187" s="157"/>
      <c r="I187" s="157"/>
      <c r="J187" s="157"/>
      <c r="K187" s="133" t="str">
        <f>IFERROR(IF(C187="","",IF(C187=301,"1",VLOOKUP(C187,IF(C187&lt;=100,'Enter Cabinet Order Here'!$E:$G,'Enter Additional Product Here'!$E:$G),IF(C187&lt;=100,3,2),FALSE))),"")</f>
        <v/>
      </c>
      <c r="L187" s="134" t="str">
        <f>IFERROR(IF(C187=301,"",VLOOKUP(D187,IF(C187&lt;=100,'Enter Cabinet Order Here'!$X:$Y,'Enter Additional Product Here'!$G:$H),IF(C187&lt;=100,2,2),FALSE)),"")</f>
        <v/>
      </c>
      <c r="M187" s="134" t="str">
        <f>IFERROR(IF(C187="","",IF(C187=301,'Print Variations'!$D$5,VLOOKUP(C187,IF(C187&lt;=100,'Enter Cabinet Order Here'!$E:$K,'Enter Additional Product Here'!$E:$H),IF(C187&lt;=100,7,4),FALSE))),"")</f>
        <v/>
      </c>
      <c r="N187" s="134" t="str">
        <f t="shared" si="7"/>
        <v/>
      </c>
      <c r="O187" s="50" t="str">
        <f>IF(O186&lt;'Print Variations'!$F$5,O186+1,IF(O186='Print Variations'!$F$5,IF('Print Variations'!$F$7=0,IF('Print Variations'!$D$5="$","",IF(IFERROR(MATCH(301,O$13:O186,0),0)&gt;0,"",301)),101),IF(O186&gt;='Print Variations'!$F$7,IF(OR('Print Variations'!$D$5="$",'Print Variations'!$D$5=0),"",IF(IFERROR(MATCH(301,O$13:O186,0),0)&gt;0,"",301)),O186+1)))</f>
        <v/>
      </c>
      <c r="P187" s="32" t="str">
        <f>IFERROR(IF(O187="","",IF(O187=301,"Sales Tax",VLOOKUP(O187,IF(O187&lt;=100,'Enter Cabinet Order Here'!$E:$G,'Enter Additional Product Here'!$E:$G),IF(O187&lt;=100,2,3),FALSE))),"")</f>
        <v/>
      </c>
      <c r="Q187" s="157" t="str">
        <f>IFERROR(IF(IF(O187=301,"Sales Tax",VLOOKUP(P187,IF(O187&lt;=100,'Print Here'!$W:$X,'Enter Additional Product Here'!$G:$M),IF(O187&lt;=100,2,3),FALSE))=0,"",IF(O187=301,"Sales Tax",VLOOKUP(P187,IF(O187&lt;=100,'Print Here'!$W:$X,'Enter Additional Product Here'!$G:$M),IF(O187&lt;=100,2,3),FALSE))),"")</f>
        <v/>
      </c>
      <c r="R187" s="157"/>
      <c r="S187" s="157"/>
      <c r="T187" s="157"/>
      <c r="U187" s="157"/>
      <c r="V187" s="157"/>
      <c r="W187" s="157"/>
      <c r="X187" s="133" t="str">
        <f>IFERROR(IF(O187="","",IF(O187=301,"1",VLOOKUP(O187,IF(O187&lt;=100,'Enter Cabinet Order Here'!$E:$G,'Enter Additional Product Here'!$E:$G),IF(O187&lt;=100,3,2),FALSE))),"")</f>
        <v/>
      </c>
      <c r="Y187" s="134" t="str">
        <f>IFERROR(IF(O187="","",IF(O187=301,'Print Variations'!$D$5,VLOOKUP(O187,IF(O187&lt;=100,'Enter Cabinet Order Here'!$E:$K,'Enter Additional Product Here'!$E:$H),IF(O187&lt;=100,7,4),FALSE))),"")</f>
        <v/>
      </c>
      <c r="Z187" s="134" t="str">
        <f t="shared" si="6"/>
        <v/>
      </c>
      <c r="AD187" s="72" t="s">
        <v>910</v>
      </c>
      <c r="AE187" s="72" t="s">
        <v>2676</v>
      </c>
    </row>
    <row r="188" spans="3:31">
      <c r="C188" s="50" t="str">
        <f>IF(C187&lt;'Print Variations'!$F$5,C187+1,IF(C187='Print Variations'!$F$5,IF('Print Variations'!$F$7=0,IF('Print Variations'!$D$5="$","",IF(IFERROR(MATCH(301,C$13:C187,0),0)&gt;0,"",301)),101),IF(C187&gt;='Print Variations'!$F$7,IF(OR('Print Variations'!$D$5="$",'Print Variations'!$D$5=0),"",IF(IFERROR(MATCH(301,C$13:C187,0),0)&gt;0,"",301)),C187+1)))</f>
        <v/>
      </c>
      <c r="D188" s="32" t="str">
        <f>IFERROR(IF(C188="","",IF(C188=301,"Sales Tax",VLOOKUP(C188,IF(C188&lt;=100,'Enter Cabinet Order Here'!$E:$G,'Enter Additional Product Here'!$E:$G),IF(C188&lt;=100,2,3),FALSE))),"")</f>
        <v/>
      </c>
      <c r="E188" s="157" t="str">
        <f>IFERROR(IF(IF(C188=301,"Sales Tax",VLOOKUP(D188,IF(C188&lt;=100,'Print Here'!$W:$X,'Enter Additional Product Here'!$G:$M),IF(C188&lt;=100,2,3),FALSE))=0,"",IF(C188=301,"Sales Tax",VLOOKUP(D188,IF(C188&lt;=100,'Print Here'!$W:$X,'Enter Additional Product Here'!$G:$M),IF(C188&lt;=100,2,3),FALSE))),"")</f>
        <v/>
      </c>
      <c r="F188" s="157"/>
      <c r="G188" s="157"/>
      <c r="H188" s="157"/>
      <c r="I188" s="157"/>
      <c r="J188" s="157"/>
      <c r="K188" s="133" t="str">
        <f>IFERROR(IF(C188="","",IF(C188=301,"1",VLOOKUP(C188,IF(C188&lt;=100,'Enter Cabinet Order Here'!$E:$G,'Enter Additional Product Here'!$E:$G),IF(C188&lt;=100,3,2),FALSE))),"")</f>
        <v/>
      </c>
      <c r="L188" s="134" t="str">
        <f>IFERROR(IF(C188=301,"",VLOOKUP(D188,IF(C188&lt;=100,'Enter Cabinet Order Here'!$X:$Y,'Enter Additional Product Here'!$G:$H),IF(C188&lt;=100,2,2),FALSE)),"")</f>
        <v/>
      </c>
      <c r="M188" s="134" t="str">
        <f>IFERROR(IF(C188="","",IF(C188=301,'Print Variations'!$D$5,VLOOKUP(C188,IF(C188&lt;=100,'Enter Cabinet Order Here'!$E:$K,'Enter Additional Product Here'!$E:$H),IF(C188&lt;=100,7,4),FALSE))),"")</f>
        <v/>
      </c>
      <c r="N188" s="134" t="str">
        <f t="shared" si="7"/>
        <v/>
      </c>
      <c r="O188" s="50" t="str">
        <f>IF(O187&lt;'Print Variations'!$F$5,O187+1,IF(O187='Print Variations'!$F$5,IF('Print Variations'!$F$7=0,IF('Print Variations'!$D$5="$","",IF(IFERROR(MATCH(301,O$13:O187,0),0)&gt;0,"",301)),101),IF(O187&gt;='Print Variations'!$F$7,IF(OR('Print Variations'!$D$5="$",'Print Variations'!$D$5=0),"",IF(IFERROR(MATCH(301,O$13:O187,0),0)&gt;0,"",301)),O187+1)))</f>
        <v/>
      </c>
      <c r="P188" s="32" t="str">
        <f>IFERROR(IF(O188="","",IF(O188=301,"Sales Tax",VLOOKUP(O188,IF(O188&lt;=100,'Enter Cabinet Order Here'!$E:$G,'Enter Additional Product Here'!$E:$G),IF(O188&lt;=100,2,3),FALSE))),"")</f>
        <v/>
      </c>
      <c r="Q188" s="157" t="str">
        <f>IFERROR(IF(IF(O188=301,"Sales Tax",VLOOKUP(P188,IF(O188&lt;=100,'Print Here'!$W:$X,'Enter Additional Product Here'!$G:$M),IF(O188&lt;=100,2,3),FALSE))=0,"",IF(O188=301,"Sales Tax",VLOOKUP(P188,IF(O188&lt;=100,'Print Here'!$W:$X,'Enter Additional Product Here'!$G:$M),IF(O188&lt;=100,2,3),FALSE))),"")</f>
        <v/>
      </c>
      <c r="R188" s="157"/>
      <c r="S188" s="157"/>
      <c r="T188" s="157"/>
      <c r="U188" s="157"/>
      <c r="V188" s="157"/>
      <c r="W188" s="157"/>
      <c r="X188" s="133" t="str">
        <f>IFERROR(IF(O188="","",IF(O188=301,"1",VLOOKUP(O188,IF(O188&lt;=100,'Enter Cabinet Order Here'!$E:$G,'Enter Additional Product Here'!$E:$G),IF(O188&lt;=100,3,2),FALSE))),"")</f>
        <v/>
      </c>
      <c r="Y188" s="134" t="str">
        <f>IFERROR(IF(O188="","",IF(O188=301,'Print Variations'!$D$5,VLOOKUP(O188,IF(O188&lt;=100,'Enter Cabinet Order Here'!$E:$K,'Enter Additional Product Here'!$E:$H),IF(O188&lt;=100,7,4),FALSE))),"")</f>
        <v/>
      </c>
      <c r="Z188" s="134" t="str">
        <f t="shared" si="6"/>
        <v/>
      </c>
      <c r="AD188" s="72" t="s">
        <v>911</v>
      </c>
      <c r="AE188" s="72" t="s">
        <v>3612</v>
      </c>
    </row>
    <row r="189" spans="3:31">
      <c r="C189" s="50" t="str">
        <f>IF(C188&lt;'Print Variations'!$F$5,C188+1,IF(C188='Print Variations'!$F$5,IF('Print Variations'!$F$7=0,IF('Print Variations'!$D$5="$","",IF(IFERROR(MATCH(301,C$13:C188,0),0)&gt;0,"",301)),101),IF(C188&gt;='Print Variations'!$F$7,IF(OR('Print Variations'!$D$5="$",'Print Variations'!$D$5=0),"",IF(IFERROR(MATCH(301,C$13:C188,0),0)&gt;0,"",301)),C188+1)))</f>
        <v/>
      </c>
      <c r="D189" s="32" t="str">
        <f>IFERROR(IF(C189="","",IF(C189=301,"Sales Tax",VLOOKUP(C189,IF(C189&lt;=100,'Enter Cabinet Order Here'!$E:$G,'Enter Additional Product Here'!$E:$G),IF(C189&lt;=100,2,3),FALSE))),"")</f>
        <v/>
      </c>
      <c r="E189" s="157" t="str">
        <f>IFERROR(IF(IF(C189=301,"Sales Tax",VLOOKUP(D189,IF(C189&lt;=100,'Print Here'!$W:$X,'Enter Additional Product Here'!$G:$M),IF(C189&lt;=100,2,3),FALSE))=0,"",IF(C189=301,"Sales Tax",VLOOKUP(D189,IF(C189&lt;=100,'Print Here'!$W:$X,'Enter Additional Product Here'!$G:$M),IF(C189&lt;=100,2,3),FALSE))),"")</f>
        <v/>
      </c>
      <c r="F189" s="157"/>
      <c r="G189" s="157"/>
      <c r="H189" s="157"/>
      <c r="I189" s="157"/>
      <c r="J189" s="157"/>
      <c r="K189" s="133" t="str">
        <f>IFERROR(IF(C189="","",IF(C189=301,"1",VLOOKUP(C189,IF(C189&lt;=100,'Enter Cabinet Order Here'!$E:$G,'Enter Additional Product Here'!$E:$G),IF(C189&lt;=100,3,2),FALSE))),"")</f>
        <v/>
      </c>
      <c r="L189" s="134" t="str">
        <f>IFERROR(IF(C189=301,"",VLOOKUP(D189,IF(C189&lt;=100,'Enter Cabinet Order Here'!$X:$Y,'Enter Additional Product Here'!$G:$H),IF(C189&lt;=100,2,2),FALSE)),"")</f>
        <v/>
      </c>
      <c r="M189" s="134" t="str">
        <f>IFERROR(IF(C189="","",IF(C189=301,'Print Variations'!$D$5,VLOOKUP(C189,IF(C189&lt;=100,'Enter Cabinet Order Here'!$E:$K,'Enter Additional Product Here'!$E:$H),IF(C189&lt;=100,7,4),FALSE))),"")</f>
        <v/>
      </c>
      <c r="N189" s="134" t="str">
        <f t="shared" si="7"/>
        <v/>
      </c>
      <c r="O189" s="50" t="str">
        <f>IF(O188&lt;'Print Variations'!$F$5,O188+1,IF(O188='Print Variations'!$F$5,IF('Print Variations'!$F$7=0,IF('Print Variations'!$D$5="$","",IF(IFERROR(MATCH(301,O$13:O188,0),0)&gt;0,"",301)),101),IF(O188&gt;='Print Variations'!$F$7,IF(OR('Print Variations'!$D$5="$",'Print Variations'!$D$5=0),"",IF(IFERROR(MATCH(301,O$13:O188,0),0)&gt;0,"",301)),O188+1)))</f>
        <v/>
      </c>
      <c r="P189" s="32" t="str">
        <f>IFERROR(IF(O189="","",IF(O189=301,"Sales Tax",VLOOKUP(O189,IF(O189&lt;=100,'Enter Cabinet Order Here'!$E:$G,'Enter Additional Product Here'!$E:$G),IF(O189&lt;=100,2,3),FALSE))),"")</f>
        <v/>
      </c>
      <c r="Q189" s="157" t="str">
        <f>IFERROR(IF(IF(O189=301,"Sales Tax",VLOOKUP(P189,IF(O189&lt;=100,'Print Here'!$W:$X,'Enter Additional Product Here'!$G:$M),IF(O189&lt;=100,2,3),FALSE))=0,"",IF(O189=301,"Sales Tax",VLOOKUP(P189,IF(O189&lt;=100,'Print Here'!$W:$X,'Enter Additional Product Here'!$G:$M),IF(O189&lt;=100,2,3),FALSE))),"")</f>
        <v/>
      </c>
      <c r="R189" s="157"/>
      <c r="S189" s="157"/>
      <c r="T189" s="157"/>
      <c r="U189" s="157"/>
      <c r="V189" s="157"/>
      <c r="W189" s="157"/>
      <c r="X189" s="133" t="str">
        <f>IFERROR(IF(O189="","",IF(O189=301,"1",VLOOKUP(O189,IF(O189&lt;=100,'Enter Cabinet Order Here'!$E:$G,'Enter Additional Product Here'!$E:$G),IF(O189&lt;=100,3,2),FALSE))),"")</f>
        <v/>
      </c>
      <c r="Y189" s="134" t="str">
        <f>IFERROR(IF(O189="","",IF(O189=301,'Print Variations'!$D$5,VLOOKUP(O189,IF(O189&lt;=100,'Enter Cabinet Order Here'!$E:$K,'Enter Additional Product Here'!$E:$H),IF(O189&lt;=100,7,4),FALSE))),"")</f>
        <v/>
      </c>
      <c r="Z189" s="134" t="str">
        <f t="shared" si="6"/>
        <v/>
      </c>
      <c r="AD189" s="72" t="s">
        <v>4629</v>
      </c>
      <c r="AE189" s="72" t="s">
        <v>4966</v>
      </c>
    </row>
    <row r="190" spans="3:31">
      <c r="C190" s="50" t="str">
        <f>IF(C189&lt;'Print Variations'!$F$5,C189+1,IF(C189='Print Variations'!$F$5,IF('Print Variations'!$F$7=0,IF('Print Variations'!$D$5="$","",IF(IFERROR(MATCH(301,C$13:C189,0),0)&gt;0,"",301)),101),IF(C189&gt;='Print Variations'!$F$7,IF(OR('Print Variations'!$D$5="$",'Print Variations'!$D$5=0),"",IF(IFERROR(MATCH(301,C$13:C189,0),0)&gt;0,"",301)),C189+1)))</f>
        <v/>
      </c>
      <c r="D190" s="32" t="str">
        <f>IFERROR(IF(C190="","",IF(C190=301,"Sales Tax",VLOOKUP(C190,IF(C190&lt;=100,'Enter Cabinet Order Here'!$E:$G,'Enter Additional Product Here'!$E:$G),IF(C190&lt;=100,2,3),FALSE))),"")</f>
        <v/>
      </c>
      <c r="E190" s="157" t="str">
        <f>IFERROR(IF(IF(C190=301,"Sales Tax",VLOOKUP(D190,IF(C190&lt;=100,'Print Here'!$W:$X,'Enter Additional Product Here'!$G:$M),IF(C190&lt;=100,2,3),FALSE))=0,"",IF(C190=301,"Sales Tax",VLOOKUP(D190,IF(C190&lt;=100,'Print Here'!$W:$X,'Enter Additional Product Here'!$G:$M),IF(C190&lt;=100,2,3),FALSE))),"")</f>
        <v/>
      </c>
      <c r="F190" s="157"/>
      <c r="G190" s="157"/>
      <c r="H190" s="157"/>
      <c r="I190" s="157"/>
      <c r="J190" s="157"/>
      <c r="K190" s="133" t="str">
        <f>IFERROR(IF(C190="","",IF(C190=301,"1",VLOOKUP(C190,IF(C190&lt;=100,'Enter Cabinet Order Here'!$E:$G,'Enter Additional Product Here'!$E:$G),IF(C190&lt;=100,3,2),FALSE))),"")</f>
        <v/>
      </c>
      <c r="L190" s="134" t="str">
        <f>IFERROR(IF(C190=301,"",VLOOKUP(D190,IF(C190&lt;=100,'Enter Cabinet Order Here'!$X:$Y,'Enter Additional Product Here'!$G:$H),IF(C190&lt;=100,2,2),FALSE)),"")</f>
        <v/>
      </c>
      <c r="M190" s="134" t="str">
        <f>IFERROR(IF(C190="","",IF(C190=301,'Print Variations'!$D$5,VLOOKUP(C190,IF(C190&lt;=100,'Enter Cabinet Order Here'!$E:$K,'Enter Additional Product Here'!$E:$H),IF(C190&lt;=100,7,4),FALSE))),"")</f>
        <v/>
      </c>
      <c r="N190" s="134" t="str">
        <f t="shared" si="7"/>
        <v/>
      </c>
      <c r="O190" s="50" t="str">
        <f>IF(O189&lt;'Print Variations'!$F$5,O189+1,IF(O189='Print Variations'!$F$5,IF('Print Variations'!$F$7=0,IF('Print Variations'!$D$5="$","",IF(IFERROR(MATCH(301,O$13:O189,0),0)&gt;0,"",301)),101),IF(O189&gt;='Print Variations'!$F$7,IF(OR('Print Variations'!$D$5="$",'Print Variations'!$D$5=0),"",IF(IFERROR(MATCH(301,O$13:O189,0),0)&gt;0,"",301)),O189+1)))</f>
        <v/>
      </c>
      <c r="P190" s="32" t="str">
        <f>IFERROR(IF(O190="","",IF(O190=301,"Sales Tax",VLOOKUP(O190,IF(O190&lt;=100,'Enter Cabinet Order Here'!$E:$G,'Enter Additional Product Here'!$E:$G),IF(O190&lt;=100,2,3),FALSE))),"")</f>
        <v/>
      </c>
      <c r="Q190" s="157" t="str">
        <f>IFERROR(IF(IF(O190=301,"Sales Tax",VLOOKUP(P190,IF(O190&lt;=100,'Print Here'!$W:$X,'Enter Additional Product Here'!$G:$M),IF(O190&lt;=100,2,3),FALSE))=0,"",IF(O190=301,"Sales Tax",VLOOKUP(P190,IF(O190&lt;=100,'Print Here'!$W:$X,'Enter Additional Product Here'!$G:$M),IF(O190&lt;=100,2,3),FALSE))),"")</f>
        <v/>
      </c>
      <c r="R190" s="157"/>
      <c r="S190" s="157"/>
      <c r="T190" s="157"/>
      <c r="U190" s="157"/>
      <c r="V190" s="157"/>
      <c r="W190" s="157"/>
      <c r="X190" s="133" t="str">
        <f>IFERROR(IF(O190="","",IF(O190=301,"1",VLOOKUP(O190,IF(O190&lt;=100,'Enter Cabinet Order Here'!$E:$G,'Enter Additional Product Here'!$E:$G),IF(O190&lt;=100,3,2),FALSE))),"")</f>
        <v/>
      </c>
      <c r="Y190" s="134" t="str">
        <f>IFERROR(IF(O190="","",IF(O190=301,'Print Variations'!$D$5,VLOOKUP(O190,IF(O190&lt;=100,'Enter Cabinet Order Here'!$E:$K,'Enter Additional Product Here'!$E:$H),IF(O190&lt;=100,7,4),FALSE))),"")</f>
        <v/>
      </c>
      <c r="Z190" s="134" t="str">
        <f t="shared" si="6"/>
        <v/>
      </c>
      <c r="AD190" s="72" t="s">
        <v>912</v>
      </c>
      <c r="AE190" s="72" t="s">
        <v>4161</v>
      </c>
    </row>
    <row r="191" spans="3:31">
      <c r="C191" s="50" t="str">
        <f>IF(C190&lt;'Print Variations'!$F$5,C190+1,IF(C190='Print Variations'!$F$5,IF('Print Variations'!$F$7=0,IF('Print Variations'!$D$5="$","",IF(IFERROR(MATCH(301,C$13:C190,0),0)&gt;0,"",301)),101),IF(C190&gt;='Print Variations'!$F$7,IF(OR('Print Variations'!$D$5="$",'Print Variations'!$D$5=0),"",IF(IFERROR(MATCH(301,C$13:C190,0),0)&gt;0,"",301)),C190+1)))</f>
        <v/>
      </c>
      <c r="D191" s="32" t="str">
        <f>IFERROR(IF(C191="","",IF(C191=301,"Sales Tax",VLOOKUP(C191,IF(C191&lt;=100,'Enter Cabinet Order Here'!$E:$G,'Enter Additional Product Here'!$E:$G),IF(C191&lt;=100,2,3),FALSE))),"")</f>
        <v/>
      </c>
      <c r="E191" s="157" t="str">
        <f>IFERROR(IF(IF(C191=301,"Sales Tax",VLOOKUP(D191,IF(C191&lt;=100,'Print Here'!$W:$X,'Enter Additional Product Here'!$G:$M),IF(C191&lt;=100,2,3),FALSE))=0,"",IF(C191=301,"Sales Tax",VLOOKUP(D191,IF(C191&lt;=100,'Print Here'!$W:$X,'Enter Additional Product Here'!$G:$M),IF(C191&lt;=100,2,3),FALSE))),"")</f>
        <v/>
      </c>
      <c r="F191" s="157"/>
      <c r="G191" s="157"/>
      <c r="H191" s="157"/>
      <c r="I191" s="157"/>
      <c r="J191" s="157"/>
      <c r="K191" s="133" t="str">
        <f>IFERROR(IF(C191="","",IF(C191=301,"1",VLOOKUP(C191,IF(C191&lt;=100,'Enter Cabinet Order Here'!$E:$G,'Enter Additional Product Here'!$E:$G),IF(C191&lt;=100,3,2),FALSE))),"")</f>
        <v/>
      </c>
      <c r="L191" s="134" t="str">
        <f>IFERROR(IF(C191=301,"",VLOOKUP(D191,IF(C191&lt;=100,'Enter Cabinet Order Here'!$X:$Y,'Enter Additional Product Here'!$G:$H),IF(C191&lt;=100,2,2),FALSE)),"")</f>
        <v/>
      </c>
      <c r="M191" s="134" t="str">
        <f>IFERROR(IF(C191="","",IF(C191=301,'Print Variations'!$D$5,VLOOKUP(C191,IF(C191&lt;=100,'Enter Cabinet Order Here'!$E:$K,'Enter Additional Product Here'!$E:$H),IF(C191&lt;=100,7,4),FALSE))),"")</f>
        <v/>
      </c>
      <c r="N191" s="134" t="str">
        <f t="shared" si="7"/>
        <v/>
      </c>
      <c r="O191" s="50" t="str">
        <f>IF(O190&lt;'Print Variations'!$F$5,O190+1,IF(O190='Print Variations'!$F$5,IF('Print Variations'!$F$7=0,IF('Print Variations'!$D$5="$","",IF(IFERROR(MATCH(301,O$13:O190,0),0)&gt;0,"",301)),101),IF(O190&gt;='Print Variations'!$F$7,IF(OR('Print Variations'!$D$5="$",'Print Variations'!$D$5=0),"",IF(IFERROR(MATCH(301,O$13:O190,0),0)&gt;0,"",301)),O190+1)))</f>
        <v/>
      </c>
      <c r="P191" s="32" t="str">
        <f>IFERROR(IF(O191="","",IF(O191=301,"Sales Tax",VLOOKUP(O191,IF(O191&lt;=100,'Enter Cabinet Order Here'!$E:$G,'Enter Additional Product Here'!$E:$G),IF(O191&lt;=100,2,3),FALSE))),"")</f>
        <v/>
      </c>
      <c r="Q191" s="157" t="str">
        <f>IFERROR(IF(IF(O191=301,"Sales Tax",VLOOKUP(P191,IF(O191&lt;=100,'Print Here'!$W:$X,'Enter Additional Product Here'!$G:$M),IF(O191&lt;=100,2,3),FALSE))=0,"",IF(O191=301,"Sales Tax",VLOOKUP(P191,IF(O191&lt;=100,'Print Here'!$W:$X,'Enter Additional Product Here'!$G:$M),IF(O191&lt;=100,2,3),FALSE))),"")</f>
        <v/>
      </c>
      <c r="R191" s="157"/>
      <c r="S191" s="157"/>
      <c r="T191" s="157"/>
      <c r="U191" s="157"/>
      <c r="V191" s="157"/>
      <c r="W191" s="157"/>
      <c r="X191" s="133" t="str">
        <f>IFERROR(IF(O191="","",IF(O191=301,"1",VLOOKUP(O191,IF(O191&lt;=100,'Enter Cabinet Order Here'!$E:$G,'Enter Additional Product Here'!$E:$G),IF(O191&lt;=100,3,2),FALSE))),"")</f>
        <v/>
      </c>
      <c r="Y191" s="134" t="str">
        <f>IFERROR(IF(O191="","",IF(O191=301,'Print Variations'!$D$5,VLOOKUP(O191,IF(O191&lt;=100,'Enter Cabinet Order Here'!$E:$K,'Enter Additional Product Here'!$E:$H),IF(O191&lt;=100,7,4),FALSE))),"")</f>
        <v/>
      </c>
      <c r="Z191" s="134" t="str">
        <f t="shared" si="6"/>
        <v/>
      </c>
      <c r="AD191" s="72" t="s">
        <v>410</v>
      </c>
      <c r="AE191" s="72" t="s">
        <v>3063</v>
      </c>
    </row>
    <row r="192" spans="3:31">
      <c r="C192" s="50" t="str">
        <f>IF(C191&lt;'Print Variations'!$F$5,C191+1,IF(C191='Print Variations'!$F$5,IF('Print Variations'!$F$7=0,IF('Print Variations'!$D$5="$","",IF(IFERROR(MATCH(301,C$13:C191,0),0)&gt;0,"",301)),101),IF(C191&gt;='Print Variations'!$F$7,IF(OR('Print Variations'!$D$5="$",'Print Variations'!$D$5=0),"",IF(IFERROR(MATCH(301,C$13:C191,0),0)&gt;0,"",301)),C191+1)))</f>
        <v/>
      </c>
      <c r="D192" s="32" t="str">
        <f>IFERROR(IF(C192="","",IF(C192=301,"Sales Tax",VLOOKUP(C192,IF(C192&lt;=100,'Enter Cabinet Order Here'!$E:$G,'Enter Additional Product Here'!$E:$G),IF(C192&lt;=100,2,3),FALSE))),"")</f>
        <v/>
      </c>
      <c r="E192" s="157" t="str">
        <f>IFERROR(IF(IF(C192=301,"Sales Tax",VLOOKUP(D192,IF(C192&lt;=100,'Print Here'!$W:$X,'Enter Additional Product Here'!$G:$M),IF(C192&lt;=100,2,3),FALSE))=0,"",IF(C192=301,"Sales Tax",VLOOKUP(D192,IF(C192&lt;=100,'Print Here'!$W:$X,'Enter Additional Product Here'!$G:$M),IF(C192&lt;=100,2,3),FALSE))),"")</f>
        <v/>
      </c>
      <c r="F192" s="157"/>
      <c r="G192" s="157"/>
      <c r="H192" s="157"/>
      <c r="I192" s="157"/>
      <c r="J192" s="157"/>
      <c r="K192" s="133" t="str">
        <f>IFERROR(IF(C192="","",IF(C192=301,"1",VLOOKUP(C192,IF(C192&lt;=100,'Enter Cabinet Order Here'!$E:$G,'Enter Additional Product Here'!$E:$G),IF(C192&lt;=100,3,2),FALSE))),"")</f>
        <v/>
      </c>
      <c r="L192" s="134" t="str">
        <f>IFERROR(IF(C192=301,"",VLOOKUP(D192,IF(C192&lt;=100,'Enter Cabinet Order Here'!$X:$Y,'Enter Additional Product Here'!$G:$H),IF(C192&lt;=100,2,2),FALSE)),"")</f>
        <v/>
      </c>
      <c r="M192" s="134" t="str">
        <f>IFERROR(IF(C192="","",IF(C192=301,'Print Variations'!$D$5,VLOOKUP(C192,IF(C192&lt;=100,'Enter Cabinet Order Here'!$E:$K,'Enter Additional Product Here'!$E:$H),IF(C192&lt;=100,7,4),FALSE))),"")</f>
        <v/>
      </c>
      <c r="N192" s="134" t="str">
        <f t="shared" si="7"/>
        <v/>
      </c>
      <c r="O192" s="50" t="str">
        <f>IF(O191&lt;'Print Variations'!$F$5,O191+1,IF(O191='Print Variations'!$F$5,IF('Print Variations'!$F$7=0,IF('Print Variations'!$D$5="$","",IF(IFERROR(MATCH(301,O$13:O191,0),0)&gt;0,"",301)),101),IF(O191&gt;='Print Variations'!$F$7,IF(OR('Print Variations'!$D$5="$",'Print Variations'!$D$5=0),"",IF(IFERROR(MATCH(301,O$13:O191,0),0)&gt;0,"",301)),O191+1)))</f>
        <v/>
      </c>
      <c r="P192" s="32" t="str">
        <f>IFERROR(IF(O192="","",IF(O192=301,"Sales Tax",VLOOKUP(O192,IF(O192&lt;=100,'Enter Cabinet Order Here'!$E:$G,'Enter Additional Product Here'!$E:$G),IF(O192&lt;=100,2,3),FALSE))),"")</f>
        <v/>
      </c>
      <c r="Q192" s="157" t="str">
        <f>IFERROR(IF(IF(O192=301,"Sales Tax",VLOOKUP(P192,IF(O192&lt;=100,'Print Here'!$W:$X,'Enter Additional Product Here'!$G:$M),IF(O192&lt;=100,2,3),FALSE))=0,"",IF(O192=301,"Sales Tax",VLOOKUP(P192,IF(O192&lt;=100,'Print Here'!$W:$X,'Enter Additional Product Here'!$G:$M),IF(O192&lt;=100,2,3),FALSE))),"")</f>
        <v/>
      </c>
      <c r="R192" s="157"/>
      <c r="S192" s="157"/>
      <c r="T192" s="157"/>
      <c r="U192" s="157"/>
      <c r="V192" s="157"/>
      <c r="W192" s="157"/>
      <c r="X192" s="133" t="str">
        <f>IFERROR(IF(O192="","",IF(O192=301,"1",VLOOKUP(O192,IF(O192&lt;=100,'Enter Cabinet Order Here'!$E:$G,'Enter Additional Product Here'!$E:$G),IF(O192&lt;=100,3,2),FALSE))),"")</f>
        <v/>
      </c>
      <c r="Y192" s="134" t="str">
        <f>IFERROR(IF(O192="","",IF(O192=301,'Print Variations'!$D$5,VLOOKUP(O192,IF(O192&lt;=100,'Enter Cabinet Order Here'!$E:$K,'Enter Additional Product Here'!$E:$H),IF(O192&lt;=100,7,4),FALSE))),"")</f>
        <v/>
      </c>
      <c r="Z192" s="134" t="str">
        <f t="shared" si="6"/>
        <v/>
      </c>
      <c r="AD192" s="72" t="s">
        <v>411</v>
      </c>
      <c r="AE192" s="72" t="s">
        <v>2521</v>
      </c>
    </row>
    <row r="193" spans="3:31">
      <c r="C193" s="50" t="str">
        <f>IF(C192&lt;'Print Variations'!$F$5,C192+1,IF(C192='Print Variations'!$F$5,IF('Print Variations'!$F$7=0,IF('Print Variations'!$D$5="$","",IF(IFERROR(MATCH(301,C$13:C192,0),0)&gt;0,"",301)),101),IF(C192&gt;='Print Variations'!$F$7,IF(OR('Print Variations'!$D$5="$",'Print Variations'!$D$5=0),"",IF(IFERROR(MATCH(301,C$13:C192,0),0)&gt;0,"",301)),C192+1)))</f>
        <v/>
      </c>
      <c r="D193" s="32" t="str">
        <f>IFERROR(IF(C193="","",IF(C193=301,"Sales Tax",VLOOKUP(C193,IF(C193&lt;=100,'Enter Cabinet Order Here'!$E:$G,'Enter Additional Product Here'!$E:$G),IF(C193&lt;=100,2,3),FALSE))),"")</f>
        <v/>
      </c>
      <c r="E193" s="157" t="str">
        <f>IFERROR(IF(IF(C193=301,"Sales Tax",VLOOKUP(D193,IF(C193&lt;=100,'Print Here'!$W:$X,'Enter Additional Product Here'!$G:$M),IF(C193&lt;=100,2,3),FALSE))=0,"",IF(C193=301,"Sales Tax",VLOOKUP(D193,IF(C193&lt;=100,'Print Here'!$W:$X,'Enter Additional Product Here'!$G:$M),IF(C193&lt;=100,2,3),FALSE))),"")</f>
        <v/>
      </c>
      <c r="F193" s="157"/>
      <c r="G193" s="157"/>
      <c r="H193" s="157"/>
      <c r="I193" s="157"/>
      <c r="J193" s="157"/>
      <c r="K193" s="133" t="str">
        <f>IFERROR(IF(C193="","",IF(C193=301,"1",VLOOKUP(C193,IF(C193&lt;=100,'Enter Cabinet Order Here'!$E:$G,'Enter Additional Product Here'!$E:$G),IF(C193&lt;=100,3,2),FALSE))),"")</f>
        <v/>
      </c>
      <c r="L193" s="134" t="str">
        <f>IFERROR(IF(C193=301,"",VLOOKUP(D193,IF(C193&lt;=100,'Enter Cabinet Order Here'!$X:$Y,'Enter Additional Product Here'!$G:$H),IF(C193&lt;=100,2,2),FALSE)),"")</f>
        <v/>
      </c>
      <c r="M193" s="134" t="str">
        <f>IFERROR(IF(C193="","",IF(C193=301,'Print Variations'!$D$5,VLOOKUP(C193,IF(C193&lt;=100,'Enter Cabinet Order Here'!$E:$K,'Enter Additional Product Here'!$E:$H),IF(C193&lt;=100,7,4),FALSE))),"")</f>
        <v/>
      </c>
      <c r="N193" s="134" t="str">
        <f t="shared" si="7"/>
        <v/>
      </c>
      <c r="O193" s="50" t="str">
        <f>IF(O192&lt;'Print Variations'!$F$5,O192+1,IF(O192='Print Variations'!$F$5,IF('Print Variations'!$F$7=0,IF('Print Variations'!$D$5="$","",IF(IFERROR(MATCH(301,O$13:O192,0),0)&gt;0,"",301)),101),IF(O192&gt;='Print Variations'!$F$7,IF(OR('Print Variations'!$D$5="$",'Print Variations'!$D$5=0),"",IF(IFERROR(MATCH(301,O$13:O192,0),0)&gt;0,"",301)),O192+1)))</f>
        <v/>
      </c>
      <c r="P193" s="32" t="str">
        <f>IFERROR(IF(O193="","",IF(O193=301,"Sales Tax",VLOOKUP(O193,IF(O193&lt;=100,'Enter Cabinet Order Here'!$E:$G,'Enter Additional Product Here'!$E:$G),IF(O193&lt;=100,2,3),FALSE))),"")</f>
        <v/>
      </c>
      <c r="Q193" s="157" t="str">
        <f>IFERROR(IF(IF(O193=301,"Sales Tax",VLOOKUP(P193,IF(O193&lt;=100,'Print Here'!$W:$X,'Enter Additional Product Here'!$G:$M),IF(O193&lt;=100,2,3),FALSE))=0,"",IF(O193=301,"Sales Tax",VLOOKUP(P193,IF(O193&lt;=100,'Print Here'!$W:$X,'Enter Additional Product Here'!$G:$M),IF(O193&lt;=100,2,3),FALSE))),"")</f>
        <v/>
      </c>
      <c r="R193" s="157"/>
      <c r="S193" s="157"/>
      <c r="T193" s="157"/>
      <c r="U193" s="157"/>
      <c r="V193" s="157"/>
      <c r="W193" s="157"/>
      <c r="X193" s="133" t="str">
        <f>IFERROR(IF(O193="","",IF(O193=301,"1",VLOOKUP(O193,IF(O193&lt;=100,'Enter Cabinet Order Here'!$E:$G,'Enter Additional Product Here'!$E:$G),IF(O193&lt;=100,3,2),FALSE))),"")</f>
        <v/>
      </c>
      <c r="Y193" s="134" t="str">
        <f>IFERROR(IF(O193="","",IF(O193=301,'Print Variations'!$D$5,VLOOKUP(O193,IF(O193&lt;=100,'Enter Cabinet Order Here'!$E:$K,'Enter Additional Product Here'!$E:$H),IF(O193&lt;=100,7,4),FALSE))),"")</f>
        <v/>
      </c>
      <c r="Z193" s="134" t="str">
        <f t="shared" si="6"/>
        <v/>
      </c>
      <c r="AD193" s="72" t="s">
        <v>412</v>
      </c>
      <c r="AE193" s="72" t="s">
        <v>4006</v>
      </c>
    </row>
    <row r="194" spans="3:31">
      <c r="C194" s="50" t="str">
        <f>IF(C193&lt;'Print Variations'!$F$5,C193+1,IF(C193='Print Variations'!$F$5,IF('Print Variations'!$F$7=0,IF('Print Variations'!$D$5="$","",IF(IFERROR(MATCH(301,C$13:C193,0),0)&gt;0,"",301)),101),IF(C193&gt;='Print Variations'!$F$7,IF(OR('Print Variations'!$D$5="$",'Print Variations'!$D$5=0),"",IF(IFERROR(MATCH(301,C$13:C193,0),0)&gt;0,"",301)),C193+1)))</f>
        <v/>
      </c>
      <c r="D194" s="32" t="str">
        <f>IFERROR(IF(C194="","",IF(C194=301,"Sales Tax",VLOOKUP(C194,IF(C194&lt;=100,'Enter Cabinet Order Here'!$E:$G,'Enter Additional Product Here'!$E:$G),IF(C194&lt;=100,2,3),FALSE))),"")</f>
        <v/>
      </c>
      <c r="E194" s="157" t="str">
        <f>IFERROR(IF(IF(C194=301,"Sales Tax",VLOOKUP(D194,IF(C194&lt;=100,'Print Here'!$W:$X,'Enter Additional Product Here'!$G:$M),IF(C194&lt;=100,2,3),FALSE))=0,"",IF(C194=301,"Sales Tax",VLOOKUP(D194,IF(C194&lt;=100,'Print Here'!$W:$X,'Enter Additional Product Here'!$G:$M),IF(C194&lt;=100,2,3),FALSE))),"")</f>
        <v/>
      </c>
      <c r="F194" s="157"/>
      <c r="G194" s="157"/>
      <c r="H194" s="157"/>
      <c r="I194" s="157"/>
      <c r="J194" s="157"/>
      <c r="K194" s="133" t="str">
        <f>IFERROR(IF(C194="","",IF(C194=301,"1",VLOOKUP(C194,IF(C194&lt;=100,'Enter Cabinet Order Here'!$E:$G,'Enter Additional Product Here'!$E:$G),IF(C194&lt;=100,3,2),FALSE))),"")</f>
        <v/>
      </c>
      <c r="L194" s="134" t="str">
        <f>IFERROR(IF(C194=301,"",VLOOKUP(D194,IF(C194&lt;=100,'Enter Cabinet Order Here'!$X:$Y,'Enter Additional Product Here'!$G:$H),IF(C194&lt;=100,2,2),FALSE)),"")</f>
        <v/>
      </c>
      <c r="M194" s="134" t="str">
        <f>IFERROR(IF(C194="","",IF(C194=301,'Print Variations'!$D$5,VLOOKUP(C194,IF(C194&lt;=100,'Enter Cabinet Order Here'!$E:$K,'Enter Additional Product Here'!$E:$H),IF(C194&lt;=100,7,4),FALSE))),"")</f>
        <v/>
      </c>
      <c r="N194" s="134" t="str">
        <f t="shared" si="7"/>
        <v/>
      </c>
      <c r="O194" s="50" t="str">
        <f>IF(O193&lt;'Print Variations'!$F$5,O193+1,IF(O193='Print Variations'!$F$5,IF('Print Variations'!$F$7=0,IF('Print Variations'!$D$5="$","",IF(IFERROR(MATCH(301,O$13:O193,0),0)&gt;0,"",301)),101),IF(O193&gt;='Print Variations'!$F$7,IF(OR('Print Variations'!$D$5="$",'Print Variations'!$D$5=0),"",IF(IFERROR(MATCH(301,O$13:O193,0),0)&gt;0,"",301)),O193+1)))</f>
        <v/>
      </c>
      <c r="P194" s="32" t="str">
        <f>IFERROR(IF(O194="","",IF(O194=301,"Sales Tax",VLOOKUP(O194,IF(O194&lt;=100,'Enter Cabinet Order Here'!$E:$G,'Enter Additional Product Here'!$E:$G),IF(O194&lt;=100,2,3),FALSE))),"")</f>
        <v/>
      </c>
      <c r="Q194" s="157" t="str">
        <f>IFERROR(IF(IF(O194=301,"Sales Tax",VLOOKUP(P194,IF(O194&lt;=100,'Print Here'!$W:$X,'Enter Additional Product Here'!$G:$M),IF(O194&lt;=100,2,3),FALSE))=0,"",IF(O194=301,"Sales Tax",VLOOKUP(P194,IF(O194&lt;=100,'Print Here'!$W:$X,'Enter Additional Product Here'!$G:$M),IF(O194&lt;=100,2,3),FALSE))),"")</f>
        <v/>
      </c>
      <c r="R194" s="157"/>
      <c r="S194" s="157"/>
      <c r="T194" s="157"/>
      <c r="U194" s="157"/>
      <c r="V194" s="157"/>
      <c r="W194" s="157"/>
      <c r="X194" s="133" t="str">
        <f>IFERROR(IF(O194="","",IF(O194=301,"1",VLOOKUP(O194,IF(O194&lt;=100,'Enter Cabinet Order Here'!$E:$G,'Enter Additional Product Here'!$E:$G),IF(O194&lt;=100,3,2),FALSE))),"")</f>
        <v/>
      </c>
      <c r="Y194" s="134" t="str">
        <f>IFERROR(IF(O194="","",IF(O194=301,'Print Variations'!$D$5,VLOOKUP(O194,IF(O194&lt;=100,'Enter Cabinet Order Here'!$E:$K,'Enter Additional Product Here'!$E:$H),IF(O194&lt;=100,7,4),FALSE))),"")</f>
        <v/>
      </c>
      <c r="Z194" s="134" t="str">
        <f t="shared" si="6"/>
        <v/>
      </c>
      <c r="AD194" s="72" t="s">
        <v>913</v>
      </c>
      <c r="AE194" s="72" t="s">
        <v>3217</v>
      </c>
    </row>
    <row r="195" spans="3:31">
      <c r="C195" s="50" t="str">
        <f>IF(C194&lt;'Print Variations'!$F$5,C194+1,IF(C194='Print Variations'!$F$5,IF('Print Variations'!$F$7=0,IF('Print Variations'!$D$5="$","",IF(IFERROR(MATCH(301,C$13:C194,0),0)&gt;0,"",301)),101),IF(C194&gt;='Print Variations'!$F$7,IF(OR('Print Variations'!$D$5="$",'Print Variations'!$D$5=0),"",IF(IFERROR(MATCH(301,C$13:C194,0),0)&gt;0,"",301)),C194+1)))</f>
        <v/>
      </c>
      <c r="D195" s="32" t="str">
        <f>IFERROR(IF(C195="","",IF(C195=301,"Sales Tax",VLOOKUP(C195,IF(C195&lt;=100,'Enter Cabinet Order Here'!$E:$G,'Enter Additional Product Here'!$E:$G),IF(C195&lt;=100,2,3),FALSE))),"")</f>
        <v/>
      </c>
      <c r="E195" s="157" t="str">
        <f>IFERROR(IF(IF(C195=301,"Sales Tax",VLOOKUP(D195,IF(C195&lt;=100,'Print Here'!$W:$X,'Enter Additional Product Here'!$G:$M),IF(C195&lt;=100,2,3),FALSE))=0,"",IF(C195=301,"Sales Tax",VLOOKUP(D195,IF(C195&lt;=100,'Print Here'!$W:$X,'Enter Additional Product Here'!$G:$M),IF(C195&lt;=100,2,3),FALSE))),"")</f>
        <v/>
      </c>
      <c r="F195" s="157"/>
      <c r="G195" s="157"/>
      <c r="H195" s="157"/>
      <c r="I195" s="157"/>
      <c r="J195" s="157"/>
      <c r="K195" s="133" t="str">
        <f>IFERROR(IF(C195="","",IF(C195=301,"1",VLOOKUP(C195,IF(C195&lt;=100,'Enter Cabinet Order Here'!$E:$G,'Enter Additional Product Here'!$E:$G),IF(C195&lt;=100,3,2),FALSE))),"")</f>
        <v/>
      </c>
      <c r="L195" s="134" t="str">
        <f>IFERROR(IF(C195=301,"",VLOOKUP(D195,IF(C195&lt;=100,'Enter Cabinet Order Here'!$X:$Y,'Enter Additional Product Here'!$G:$H),IF(C195&lt;=100,2,2),FALSE)),"")</f>
        <v/>
      </c>
      <c r="M195" s="134" t="str">
        <f>IFERROR(IF(C195="","",IF(C195=301,'Print Variations'!$D$5,VLOOKUP(C195,IF(C195&lt;=100,'Enter Cabinet Order Here'!$E:$K,'Enter Additional Product Here'!$E:$H),IF(C195&lt;=100,7,4),FALSE))),"")</f>
        <v/>
      </c>
      <c r="N195" s="134" t="str">
        <f t="shared" si="7"/>
        <v/>
      </c>
      <c r="O195" s="50" t="str">
        <f>IF(O194&lt;'Print Variations'!$F$5,O194+1,IF(O194='Print Variations'!$F$5,IF('Print Variations'!$F$7=0,IF('Print Variations'!$D$5="$","",IF(IFERROR(MATCH(301,O$13:O194,0),0)&gt;0,"",301)),101),IF(O194&gt;='Print Variations'!$F$7,IF(OR('Print Variations'!$D$5="$",'Print Variations'!$D$5=0),"",IF(IFERROR(MATCH(301,O$13:O194,0),0)&gt;0,"",301)),O194+1)))</f>
        <v/>
      </c>
      <c r="P195" s="32" t="str">
        <f>IFERROR(IF(O195="","",IF(O195=301,"Sales Tax",VLOOKUP(O195,IF(O195&lt;=100,'Enter Cabinet Order Here'!$E:$G,'Enter Additional Product Here'!$E:$G),IF(O195&lt;=100,2,3),FALSE))),"")</f>
        <v/>
      </c>
      <c r="Q195" s="157" t="str">
        <f>IFERROR(IF(IF(O195=301,"Sales Tax",VLOOKUP(P195,IF(O195&lt;=100,'Print Here'!$W:$X,'Enter Additional Product Here'!$G:$M),IF(O195&lt;=100,2,3),FALSE))=0,"",IF(O195=301,"Sales Tax",VLOOKUP(P195,IF(O195&lt;=100,'Print Here'!$W:$X,'Enter Additional Product Here'!$G:$M),IF(O195&lt;=100,2,3),FALSE))),"")</f>
        <v/>
      </c>
      <c r="R195" s="157"/>
      <c r="S195" s="157"/>
      <c r="T195" s="157"/>
      <c r="U195" s="157"/>
      <c r="V195" s="157"/>
      <c r="W195" s="157"/>
      <c r="X195" s="133" t="str">
        <f>IFERROR(IF(O195="","",IF(O195=301,"1",VLOOKUP(O195,IF(O195&lt;=100,'Enter Cabinet Order Here'!$E:$G,'Enter Additional Product Here'!$E:$G),IF(O195&lt;=100,3,2),FALSE))),"")</f>
        <v/>
      </c>
      <c r="Y195" s="134" t="str">
        <f>IFERROR(IF(O195="","",IF(O195=301,'Print Variations'!$D$5,VLOOKUP(O195,IF(O195&lt;=100,'Enter Cabinet Order Here'!$E:$K,'Enter Additional Product Here'!$E:$H),IF(O195&lt;=100,7,4),FALSE))),"")</f>
        <v/>
      </c>
      <c r="Z195" s="134" t="str">
        <f t="shared" si="6"/>
        <v/>
      </c>
      <c r="AD195" s="72" t="s">
        <v>914</v>
      </c>
      <c r="AE195" s="72" t="s">
        <v>2677</v>
      </c>
    </row>
    <row r="196" spans="3:31">
      <c r="C196" s="50" t="str">
        <f>IF(C195&lt;'Print Variations'!$F$5,C195+1,IF(C195='Print Variations'!$F$5,IF('Print Variations'!$F$7=0,IF('Print Variations'!$D$5="$","",IF(IFERROR(MATCH(301,C$13:C195,0),0)&gt;0,"",301)),101),IF(C195&gt;='Print Variations'!$F$7,IF(OR('Print Variations'!$D$5="$",'Print Variations'!$D$5=0),"",IF(IFERROR(MATCH(301,C$13:C195,0),0)&gt;0,"",301)),C195+1)))</f>
        <v/>
      </c>
      <c r="D196" s="32" t="str">
        <f>IFERROR(IF(C196="","",IF(C196=301,"Sales Tax",VLOOKUP(C196,IF(C196&lt;=100,'Enter Cabinet Order Here'!$E:$G,'Enter Additional Product Here'!$E:$G),IF(C196&lt;=100,2,3),FALSE))),"")</f>
        <v/>
      </c>
      <c r="E196" s="157" t="str">
        <f>IFERROR(IF(IF(C196=301,"Sales Tax",VLOOKUP(D196,IF(C196&lt;=100,'Print Here'!$W:$X,'Enter Additional Product Here'!$G:$M),IF(C196&lt;=100,2,3),FALSE))=0,"",IF(C196=301,"Sales Tax",VLOOKUP(D196,IF(C196&lt;=100,'Print Here'!$W:$X,'Enter Additional Product Here'!$G:$M),IF(C196&lt;=100,2,3),FALSE))),"")</f>
        <v/>
      </c>
      <c r="F196" s="157"/>
      <c r="G196" s="157"/>
      <c r="H196" s="157"/>
      <c r="I196" s="157"/>
      <c r="J196" s="157"/>
      <c r="K196" s="133" t="str">
        <f>IFERROR(IF(C196="","",IF(C196=301,"1",VLOOKUP(C196,IF(C196&lt;=100,'Enter Cabinet Order Here'!$E:$G,'Enter Additional Product Here'!$E:$G),IF(C196&lt;=100,3,2),FALSE))),"")</f>
        <v/>
      </c>
      <c r="L196" s="134" t="str">
        <f>IFERROR(IF(C196=301,"",VLOOKUP(D196,IF(C196&lt;=100,'Enter Cabinet Order Here'!$X:$Y,'Enter Additional Product Here'!$G:$H),IF(C196&lt;=100,2,2),FALSE)),"")</f>
        <v/>
      </c>
      <c r="M196" s="134" t="str">
        <f>IFERROR(IF(C196="","",IF(C196=301,'Print Variations'!$D$5,VLOOKUP(C196,IF(C196&lt;=100,'Enter Cabinet Order Here'!$E:$K,'Enter Additional Product Here'!$E:$H),IF(C196&lt;=100,7,4),FALSE))),"")</f>
        <v/>
      </c>
      <c r="N196" s="134" t="str">
        <f t="shared" si="7"/>
        <v/>
      </c>
      <c r="O196" s="50" t="str">
        <f>IF(O195&lt;'Print Variations'!$F$5,O195+1,IF(O195='Print Variations'!$F$5,IF('Print Variations'!$F$7=0,IF('Print Variations'!$D$5="$","",IF(IFERROR(MATCH(301,O$13:O195,0),0)&gt;0,"",301)),101),IF(O195&gt;='Print Variations'!$F$7,IF(OR('Print Variations'!$D$5="$",'Print Variations'!$D$5=0),"",IF(IFERROR(MATCH(301,O$13:O195,0),0)&gt;0,"",301)),O195+1)))</f>
        <v/>
      </c>
      <c r="P196" s="32" t="str">
        <f>IFERROR(IF(O196="","",IF(O196=301,"Sales Tax",VLOOKUP(O196,IF(O196&lt;=100,'Enter Cabinet Order Here'!$E:$G,'Enter Additional Product Here'!$E:$G),IF(O196&lt;=100,2,3),FALSE))),"")</f>
        <v/>
      </c>
      <c r="Q196" s="157" t="str">
        <f>IFERROR(IF(IF(O196=301,"Sales Tax",VLOOKUP(P196,IF(O196&lt;=100,'Print Here'!$W:$X,'Enter Additional Product Here'!$G:$M),IF(O196&lt;=100,2,3),FALSE))=0,"",IF(O196=301,"Sales Tax",VLOOKUP(P196,IF(O196&lt;=100,'Print Here'!$W:$X,'Enter Additional Product Here'!$G:$M),IF(O196&lt;=100,2,3),FALSE))),"")</f>
        <v/>
      </c>
      <c r="R196" s="157"/>
      <c r="S196" s="157"/>
      <c r="T196" s="157"/>
      <c r="U196" s="157"/>
      <c r="V196" s="157"/>
      <c r="W196" s="157"/>
      <c r="X196" s="133" t="str">
        <f>IFERROR(IF(O196="","",IF(O196=301,"1",VLOOKUP(O196,IF(O196&lt;=100,'Enter Cabinet Order Here'!$E:$G,'Enter Additional Product Here'!$E:$G),IF(O196&lt;=100,3,2),FALSE))),"")</f>
        <v/>
      </c>
      <c r="Y196" s="134" t="str">
        <f>IFERROR(IF(O196="","",IF(O196=301,'Print Variations'!$D$5,VLOOKUP(O196,IF(O196&lt;=100,'Enter Cabinet Order Here'!$E:$K,'Enter Additional Product Here'!$E:$H),IF(O196&lt;=100,7,4),FALSE))),"")</f>
        <v/>
      </c>
      <c r="Z196" s="134" t="str">
        <f t="shared" si="6"/>
        <v/>
      </c>
      <c r="AD196" s="72" t="s">
        <v>915</v>
      </c>
      <c r="AE196" s="72" t="s">
        <v>3613</v>
      </c>
    </row>
    <row r="197" spans="3:31">
      <c r="C197" s="50" t="str">
        <f>IF(C196&lt;'Print Variations'!$F$5,C196+1,IF(C196='Print Variations'!$F$5,IF('Print Variations'!$F$7=0,IF('Print Variations'!$D$5="$","",IF(IFERROR(MATCH(301,C$13:C196,0),0)&gt;0,"",301)),101),IF(C196&gt;='Print Variations'!$F$7,IF(OR('Print Variations'!$D$5="$",'Print Variations'!$D$5=0),"",IF(IFERROR(MATCH(301,C$13:C196,0),0)&gt;0,"",301)),C196+1)))</f>
        <v/>
      </c>
      <c r="D197" s="32" t="str">
        <f>IFERROR(IF(C197="","",IF(C197=301,"Sales Tax",VLOOKUP(C197,IF(C197&lt;=100,'Enter Cabinet Order Here'!$E:$G,'Enter Additional Product Here'!$E:$G),IF(C197&lt;=100,2,3),FALSE))),"")</f>
        <v/>
      </c>
      <c r="E197" s="157" t="str">
        <f>IFERROR(IF(IF(C197=301,"Sales Tax",VLOOKUP(D197,IF(C197&lt;=100,'Print Here'!$W:$X,'Enter Additional Product Here'!$G:$M),IF(C197&lt;=100,2,3),FALSE))=0,"",IF(C197=301,"Sales Tax",VLOOKUP(D197,IF(C197&lt;=100,'Print Here'!$W:$X,'Enter Additional Product Here'!$G:$M),IF(C197&lt;=100,2,3),FALSE))),"")</f>
        <v/>
      </c>
      <c r="F197" s="157"/>
      <c r="G197" s="157"/>
      <c r="H197" s="157"/>
      <c r="I197" s="157"/>
      <c r="J197" s="157"/>
      <c r="K197" s="133" t="str">
        <f>IFERROR(IF(C197="","",IF(C197=301,"1",VLOOKUP(C197,IF(C197&lt;=100,'Enter Cabinet Order Here'!$E:$G,'Enter Additional Product Here'!$E:$G),IF(C197&lt;=100,3,2),FALSE))),"")</f>
        <v/>
      </c>
      <c r="L197" s="134" t="str">
        <f>IFERROR(IF(C197=301,"",VLOOKUP(D197,IF(C197&lt;=100,'Enter Cabinet Order Here'!$X:$Y,'Enter Additional Product Here'!$G:$H),IF(C197&lt;=100,2,2),FALSE)),"")</f>
        <v/>
      </c>
      <c r="M197" s="134" t="str">
        <f>IFERROR(IF(C197="","",IF(C197=301,'Print Variations'!$D$5,VLOOKUP(C197,IF(C197&lt;=100,'Enter Cabinet Order Here'!$E:$K,'Enter Additional Product Here'!$E:$H),IF(C197&lt;=100,7,4),FALSE))),"")</f>
        <v/>
      </c>
      <c r="N197" s="134" t="str">
        <f t="shared" si="7"/>
        <v/>
      </c>
      <c r="O197" s="50" t="str">
        <f>IF(O196&lt;'Print Variations'!$F$5,O196+1,IF(O196='Print Variations'!$F$5,IF('Print Variations'!$F$7=0,IF('Print Variations'!$D$5="$","",IF(IFERROR(MATCH(301,O$13:O196,0),0)&gt;0,"",301)),101),IF(O196&gt;='Print Variations'!$F$7,IF(OR('Print Variations'!$D$5="$",'Print Variations'!$D$5=0),"",IF(IFERROR(MATCH(301,O$13:O196,0),0)&gt;0,"",301)),O196+1)))</f>
        <v/>
      </c>
      <c r="P197" s="32" t="str">
        <f>IFERROR(IF(O197="","",IF(O197=301,"Sales Tax",VLOOKUP(O197,IF(O197&lt;=100,'Enter Cabinet Order Here'!$E:$G,'Enter Additional Product Here'!$E:$G),IF(O197&lt;=100,2,3),FALSE))),"")</f>
        <v/>
      </c>
      <c r="Q197" s="157" t="str">
        <f>IFERROR(IF(IF(O197=301,"Sales Tax",VLOOKUP(P197,IF(O197&lt;=100,'Print Here'!$W:$X,'Enter Additional Product Here'!$G:$M),IF(O197&lt;=100,2,3),FALSE))=0,"",IF(O197=301,"Sales Tax",VLOOKUP(P197,IF(O197&lt;=100,'Print Here'!$W:$X,'Enter Additional Product Here'!$G:$M),IF(O197&lt;=100,2,3),FALSE))),"")</f>
        <v/>
      </c>
      <c r="R197" s="157"/>
      <c r="S197" s="157"/>
      <c r="T197" s="157"/>
      <c r="U197" s="157"/>
      <c r="V197" s="157"/>
      <c r="W197" s="157"/>
      <c r="X197" s="133" t="str">
        <f>IFERROR(IF(O197="","",IF(O197=301,"1",VLOOKUP(O197,IF(O197&lt;=100,'Enter Cabinet Order Here'!$E:$G,'Enter Additional Product Here'!$E:$G),IF(O197&lt;=100,3,2),FALSE))),"")</f>
        <v/>
      </c>
      <c r="Y197" s="134" t="str">
        <f>IFERROR(IF(O197="","",IF(O197=301,'Print Variations'!$D$5,VLOOKUP(O197,IF(O197&lt;=100,'Enter Cabinet Order Here'!$E:$K,'Enter Additional Product Here'!$E:$H),IF(O197&lt;=100,7,4),FALSE))),"")</f>
        <v/>
      </c>
      <c r="Z197" s="134" t="str">
        <f t="shared" si="6"/>
        <v/>
      </c>
      <c r="AD197" s="72" t="s">
        <v>4630</v>
      </c>
      <c r="AE197" s="72" t="s">
        <v>4967</v>
      </c>
    </row>
    <row r="198" spans="3:31">
      <c r="C198" s="50" t="str">
        <f>IF(C197&lt;'Print Variations'!$F$5,C197+1,IF(C197='Print Variations'!$F$5,IF('Print Variations'!$F$7=0,IF('Print Variations'!$D$5="$","",IF(IFERROR(MATCH(301,C$13:C197,0),0)&gt;0,"",301)),101),IF(C197&gt;='Print Variations'!$F$7,IF(OR('Print Variations'!$D$5="$",'Print Variations'!$D$5=0),"",IF(IFERROR(MATCH(301,C$13:C197,0),0)&gt;0,"",301)),C197+1)))</f>
        <v/>
      </c>
      <c r="D198" s="32" t="str">
        <f>IFERROR(IF(C198="","",IF(C198=301,"Sales Tax",VLOOKUP(C198,IF(C198&lt;=100,'Enter Cabinet Order Here'!$E:$G,'Enter Additional Product Here'!$E:$G),IF(C198&lt;=100,2,3),FALSE))),"")</f>
        <v/>
      </c>
      <c r="E198" s="157" t="str">
        <f>IFERROR(IF(IF(C198=301,"Sales Tax",VLOOKUP(D198,IF(C198&lt;=100,'Print Here'!$W:$X,'Enter Additional Product Here'!$G:$M),IF(C198&lt;=100,2,3),FALSE))=0,"",IF(C198=301,"Sales Tax",VLOOKUP(D198,IF(C198&lt;=100,'Print Here'!$W:$X,'Enter Additional Product Here'!$G:$M),IF(C198&lt;=100,2,3),FALSE))),"")</f>
        <v/>
      </c>
      <c r="F198" s="157"/>
      <c r="G198" s="157"/>
      <c r="H198" s="157"/>
      <c r="I198" s="157"/>
      <c r="J198" s="157"/>
      <c r="K198" s="133" t="str">
        <f>IFERROR(IF(C198="","",IF(C198=301,"1",VLOOKUP(C198,IF(C198&lt;=100,'Enter Cabinet Order Here'!$E:$G,'Enter Additional Product Here'!$E:$G),IF(C198&lt;=100,3,2),FALSE))),"")</f>
        <v/>
      </c>
      <c r="L198" s="134" t="str">
        <f>IFERROR(IF(C198=301,"",VLOOKUP(D198,IF(C198&lt;=100,'Enter Cabinet Order Here'!$X:$Y,'Enter Additional Product Here'!$G:$H),IF(C198&lt;=100,2,2),FALSE)),"")</f>
        <v/>
      </c>
      <c r="M198" s="134" t="str">
        <f>IFERROR(IF(C198="","",IF(C198=301,'Print Variations'!$D$5,VLOOKUP(C198,IF(C198&lt;=100,'Enter Cabinet Order Here'!$E:$K,'Enter Additional Product Here'!$E:$H),IF(C198&lt;=100,7,4),FALSE))),"")</f>
        <v/>
      </c>
      <c r="N198" s="134" t="str">
        <f t="shared" si="7"/>
        <v/>
      </c>
      <c r="O198" s="50" t="str">
        <f>IF(O197&lt;'Print Variations'!$F$5,O197+1,IF(O197='Print Variations'!$F$5,IF('Print Variations'!$F$7=0,IF('Print Variations'!$D$5="$","",IF(IFERROR(MATCH(301,O$13:O197,0),0)&gt;0,"",301)),101),IF(O197&gt;='Print Variations'!$F$7,IF(OR('Print Variations'!$D$5="$",'Print Variations'!$D$5=0),"",IF(IFERROR(MATCH(301,O$13:O197,0),0)&gt;0,"",301)),O197+1)))</f>
        <v/>
      </c>
      <c r="P198" s="32" t="str">
        <f>IFERROR(IF(O198="","",IF(O198=301,"Sales Tax",VLOOKUP(O198,IF(O198&lt;=100,'Enter Cabinet Order Here'!$E:$G,'Enter Additional Product Here'!$E:$G),IF(O198&lt;=100,2,3),FALSE))),"")</f>
        <v/>
      </c>
      <c r="Q198" s="157" t="str">
        <f>IFERROR(IF(IF(O198=301,"Sales Tax",VLOOKUP(P198,IF(O198&lt;=100,'Print Here'!$W:$X,'Enter Additional Product Here'!$G:$M),IF(O198&lt;=100,2,3),FALSE))=0,"",IF(O198=301,"Sales Tax",VLOOKUP(P198,IF(O198&lt;=100,'Print Here'!$W:$X,'Enter Additional Product Here'!$G:$M),IF(O198&lt;=100,2,3),FALSE))),"")</f>
        <v/>
      </c>
      <c r="R198" s="157"/>
      <c r="S198" s="157"/>
      <c r="T198" s="157"/>
      <c r="U198" s="157"/>
      <c r="V198" s="157"/>
      <c r="W198" s="157"/>
      <c r="X198" s="133" t="str">
        <f>IFERROR(IF(O198="","",IF(O198=301,"1",VLOOKUP(O198,IF(O198&lt;=100,'Enter Cabinet Order Here'!$E:$G,'Enter Additional Product Here'!$E:$G),IF(O198&lt;=100,3,2),FALSE))),"")</f>
        <v/>
      </c>
      <c r="Y198" s="134" t="str">
        <f>IFERROR(IF(O198="","",IF(O198=301,'Print Variations'!$D$5,VLOOKUP(O198,IF(O198&lt;=100,'Enter Cabinet Order Here'!$E:$K,'Enter Additional Product Here'!$E:$H),IF(O198&lt;=100,7,4),FALSE))),"")</f>
        <v/>
      </c>
      <c r="Z198" s="134" t="str">
        <f t="shared" si="6"/>
        <v/>
      </c>
      <c r="AD198" s="72" t="s">
        <v>916</v>
      </c>
      <c r="AE198" s="72" t="s">
        <v>4162</v>
      </c>
    </row>
    <row r="199" spans="3:31">
      <c r="C199" s="50" t="str">
        <f>IF(C198&lt;'Print Variations'!$F$5,C198+1,IF(C198='Print Variations'!$F$5,IF('Print Variations'!$F$7=0,IF('Print Variations'!$D$5="$","",IF(IFERROR(MATCH(301,C$13:C198,0),0)&gt;0,"",301)),101),IF(C198&gt;='Print Variations'!$F$7,IF(OR('Print Variations'!$D$5="$",'Print Variations'!$D$5=0),"",IF(IFERROR(MATCH(301,C$13:C198,0),0)&gt;0,"",301)),C198+1)))</f>
        <v/>
      </c>
      <c r="D199" s="32" t="str">
        <f>IFERROR(IF(C199="","",IF(C199=301,"Sales Tax",VLOOKUP(C199,IF(C199&lt;=100,'Enter Cabinet Order Here'!$E:$G,'Enter Additional Product Here'!$E:$G),IF(C199&lt;=100,2,3),FALSE))),"")</f>
        <v/>
      </c>
      <c r="E199" s="157" t="str">
        <f>IFERROR(IF(IF(C199=301,"Sales Tax",VLOOKUP(D199,IF(C199&lt;=100,'Print Here'!$W:$X,'Enter Additional Product Here'!$G:$M),IF(C199&lt;=100,2,3),FALSE))=0,"",IF(C199=301,"Sales Tax",VLOOKUP(D199,IF(C199&lt;=100,'Print Here'!$W:$X,'Enter Additional Product Here'!$G:$M),IF(C199&lt;=100,2,3),FALSE))),"")</f>
        <v/>
      </c>
      <c r="F199" s="157"/>
      <c r="G199" s="157"/>
      <c r="H199" s="157"/>
      <c r="I199" s="157"/>
      <c r="J199" s="157"/>
      <c r="K199" s="133" t="str">
        <f>IFERROR(IF(C199="","",IF(C199=301,"1",VLOOKUP(C199,IF(C199&lt;=100,'Enter Cabinet Order Here'!$E:$G,'Enter Additional Product Here'!$E:$G),IF(C199&lt;=100,3,2),FALSE))),"")</f>
        <v/>
      </c>
      <c r="L199" s="134" t="str">
        <f>IFERROR(IF(C199=301,"",VLOOKUP(D199,IF(C199&lt;=100,'Enter Cabinet Order Here'!$X:$Y,'Enter Additional Product Here'!$G:$H),IF(C199&lt;=100,2,2),FALSE)),"")</f>
        <v/>
      </c>
      <c r="M199" s="134" t="str">
        <f>IFERROR(IF(C199="","",IF(C199=301,'Print Variations'!$D$5,VLOOKUP(C199,IF(C199&lt;=100,'Enter Cabinet Order Here'!$E:$K,'Enter Additional Product Here'!$E:$H),IF(C199&lt;=100,7,4),FALSE))),"")</f>
        <v/>
      </c>
      <c r="N199" s="134" t="str">
        <f t="shared" si="7"/>
        <v/>
      </c>
      <c r="O199" s="50" t="str">
        <f>IF(O198&lt;'Print Variations'!$F$5,O198+1,IF(O198='Print Variations'!$F$5,IF('Print Variations'!$F$7=0,IF('Print Variations'!$D$5="$","",IF(IFERROR(MATCH(301,O$13:O198,0),0)&gt;0,"",301)),101),IF(O198&gt;='Print Variations'!$F$7,IF(OR('Print Variations'!$D$5="$",'Print Variations'!$D$5=0),"",IF(IFERROR(MATCH(301,O$13:O198,0),0)&gt;0,"",301)),O198+1)))</f>
        <v/>
      </c>
      <c r="P199" s="32" t="str">
        <f>IFERROR(IF(O199="","",IF(O199=301,"Sales Tax",VLOOKUP(O199,IF(O199&lt;=100,'Enter Cabinet Order Here'!$E:$G,'Enter Additional Product Here'!$E:$G),IF(O199&lt;=100,2,3),FALSE))),"")</f>
        <v/>
      </c>
      <c r="Q199" s="157" t="str">
        <f>IFERROR(IF(IF(O199=301,"Sales Tax",VLOOKUP(P199,IF(O199&lt;=100,'Print Here'!$W:$X,'Enter Additional Product Here'!$G:$M),IF(O199&lt;=100,2,3),FALSE))=0,"",IF(O199=301,"Sales Tax",VLOOKUP(P199,IF(O199&lt;=100,'Print Here'!$W:$X,'Enter Additional Product Here'!$G:$M),IF(O199&lt;=100,2,3),FALSE))),"")</f>
        <v/>
      </c>
      <c r="R199" s="157"/>
      <c r="S199" s="157"/>
      <c r="T199" s="157"/>
      <c r="U199" s="157"/>
      <c r="V199" s="157"/>
      <c r="W199" s="157"/>
      <c r="X199" s="133" t="str">
        <f>IFERROR(IF(O199="","",IF(O199=301,"1",VLOOKUP(O199,IF(O199&lt;=100,'Enter Cabinet Order Here'!$E:$G,'Enter Additional Product Here'!$E:$G),IF(O199&lt;=100,3,2),FALSE))),"")</f>
        <v/>
      </c>
      <c r="Y199" s="134" t="str">
        <f>IFERROR(IF(O199="","",IF(O199=301,'Print Variations'!$D$5,VLOOKUP(O199,IF(O199&lt;=100,'Enter Cabinet Order Here'!$E:$K,'Enter Additional Product Here'!$E:$H),IF(O199&lt;=100,7,4),FALSE))),"")</f>
        <v/>
      </c>
      <c r="Z199" s="134" t="str">
        <f t="shared" si="6"/>
        <v/>
      </c>
      <c r="AD199" s="72" t="s">
        <v>917</v>
      </c>
      <c r="AE199" s="72" t="s">
        <v>3218</v>
      </c>
    </row>
    <row r="200" spans="3:31">
      <c r="C200" s="50" t="str">
        <f>IF(C199&lt;'Print Variations'!$F$5,C199+1,IF(C199='Print Variations'!$F$5,IF('Print Variations'!$F$7=0,IF('Print Variations'!$D$5="$","",IF(IFERROR(MATCH(301,C$13:C199,0),0)&gt;0,"",301)),101),IF(C199&gt;='Print Variations'!$F$7,IF(OR('Print Variations'!$D$5="$",'Print Variations'!$D$5=0),"",IF(IFERROR(MATCH(301,C$13:C199,0),0)&gt;0,"",301)),C199+1)))</f>
        <v/>
      </c>
      <c r="D200" s="32" t="str">
        <f>IFERROR(IF(C200="","",IF(C200=301,"Sales Tax",VLOOKUP(C200,IF(C200&lt;=100,'Enter Cabinet Order Here'!$E:$G,'Enter Additional Product Here'!$E:$G),IF(C200&lt;=100,2,3),FALSE))),"")</f>
        <v/>
      </c>
      <c r="E200" s="157" t="str">
        <f>IFERROR(IF(IF(C200=301,"Sales Tax",VLOOKUP(D200,IF(C200&lt;=100,'Print Here'!$W:$X,'Enter Additional Product Here'!$G:$M),IF(C200&lt;=100,2,3),FALSE))=0,"",IF(C200=301,"Sales Tax",VLOOKUP(D200,IF(C200&lt;=100,'Print Here'!$W:$X,'Enter Additional Product Here'!$G:$M),IF(C200&lt;=100,2,3),FALSE))),"")</f>
        <v/>
      </c>
      <c r="F200" s="157"/>
      <c r="G200" s="157"/>
      <c r="H200" s="157"/>
      <c r="I200" s="157"/>
      <c r="J200" s="157"/>
      <c r="K200" s="133" t="str">
        <f>IFERROR(IF(C200="","",IF(C200=301,"1",VLOOKUP(C200,IF(C200&lt;=100,'Enter Cabinet Order Here'!$E:$G,'Enter Additional Product Here'!$E:$G),IF(C200&lt;=100,3,2),FALSE))),"")</f>
        <v/>
      </c>
      <c r="L200" s="134" t="str">
        <f>IFERROR(IF(C200=301,"",VLOOKUP(D200,IF(C200&lt;=100,'Enter Cabinet Order Here'!$X:$Y,'Enter Additional Product Here'!$G:$H),IF(C200&lt;=100,2,2),FALSE)),"")</f>
        <v/>
      </c>
      <c r="M200" s="134" t="str">
        <f>IFERROR(IF(C200="","",IF(C200=301,'Print Variations'!$D$5,VLOOKUP(C200,IF(C200&lt;=100,'Enter Cabinet Order Here'!$E:$K,'Enter Additional Product Here'!$E:$H),IF(C200&lt;=100,7,4),FALSE))),"")</f>
        <v/>
      </c>
      <c r="N200" s="134" t="str">
        <f t="shared" si="7"/>
        <v/>
      </c>
      <c r="O200" s="50" t="str">
        <f>IF(O199&lt;'Print Variations'!$F$5,O199+1,IF(O199='Print Variations'!$F$5,IF('Print Variations'!$F$7=0,IF('Print Variations'!$D$5="$","",IF(IFERROR(MATCH(301,O$13:O199,0),0)&gt;0,"",301)),101),IF(O199&gt;='Print Variations'!$F$7,IF(OR('Print Variations'!$D$5="$",'Print Variations'!$D$5=0),"",IF(IFERROR(MATCH(301,O$13:O199,0),0)&gt;0,"",301)),O199+1)))</f>
        <v/>
      </c>
      <c r="P200" s="32" t="str">
        <f>IFERROR(IF(O200="","",IF(O200=301,"Sales Tax",VLOOKUP(O200,IF(O200&lt;=100,'Enter Cabinet Order Here'!$E:$G,'Enter Additional Product Here'!$E:$G),IF(O200&lt;=100,2,3),FALSE))),"")</f>
        <v/>
      </c>
      <c r="Q200" s="157" t="str">
        <f>IFERROR(IF(IF(O200=301,"Sales Tax",VLOOKUP(P200,IF(O200&lt;=100,'Print Here'!$W:$X,'Enter Additional Product Here'!$G:$M),IF(O200&lt;=100,2,3),FALSE))=0,"",IF(O200=301,"Sales Tax",VLOOKUP(P200,IF(O200&lt;=100,'Print Here'!$W:$X,'Enter Additional Product Here'!$G:$M),IF(O200&lt;=100,2,3),FALSE))),"")</f>
        <v/>
      </c>
      <c r="R200" s="157"/>
      <c r="S200" s="157"/>
      <c r="T200" s="157"/>
      <c r="U200" s="157"/>
      <c r="V200" s="157"/>
      <c r="W200" s="157"/>
      <c r="X200" s="133" t="str">
        <f>IFERROR(IF(O200="","",IF(O200=301,"1",VLOOKUP(O200,IF(O200&lt;=100,'Enter Cabinet Order Here'!$E:$G,'Enter Additional Product Here'!$E:$G),IF(O200&lt;=100,3,2),FALSE))),"")</f>
        <v/>
      </c>
      <c r="Y200" s="134" t="str">
        <f>IFERROR(IF(O200="","",IF(O200=301,'Print Variations'!$D$5,VLOOKUP(O200,IF(O200&lt;=100,'Enter Cabinet Order Here'!$E:$K,'Enter Additional Product Here'!$E:$H),IF(O200&lt;=100,7,4),FALSE))),"")</f>
        <v/>
      </c>
      <c r="Z200" s="134" t="str">
        <f t="shared" si="6"/>
        <v/>
      </c>
      <c r="AD200" s="72" t="s">
        <v>918</v>
      </c>
      <c r="AE200" s="72" t="s">
        <v>2678</v>
      </c>
    </row>
    <row r="201" spans="3:31">
      <c r="C201" s="50" t="str">
        <f>IF(C200&lt;'Print Variations'!$F$5,C200+1,IF(C200='Print Variations'!$F$5,IF('Print Variations'!$F$7=0,IF('Print Variations'!$D$5="$","",IF(IFERROR(MATCH(301,C$13:C200,0),0)&gt;0,"",301)),101),IF(C200&gt;='Print Variations'!$F$7,IF(OR('Print Variations'!$D$5="$",'Print Variations'!$D$5=0),"",IF(IFERROR(MATCH(301,C$13:C200,0),0)&gt;0,"",301)),C200+1)))</f>
        <v/>
      </c>
      <c r="D201" s="32" t="str">
        <f>IFERROR(IF(C201="","",IF(C201=301,"Sales Tax",VLOOKUP(C201,IF(C201&lt;=100,'Enter Cabinet Order Here'!$E:$G,'Enter Additional Product Here'!$E:$G),IF(C201&lt;=100,2,3),FALSE))),"")</f>
        <v/>
      </c>
      <c r="E201" s="157" t="str">
        <f>IFERROR(IF(IF(C201=301,"Sales Tax",VLOOKUP(D201,IF(C201&lt;=100,'Print Here'!$W:$X,'Enter Additional Product Here'!$G:$M),IF(C201&lt;=100,2,3),FALSE))=0,"",IF(C201=301,"Sales Tax",VLOOKUP(D201,IF(C201&lt;=100,'Print Here'!$W:$X,'Enter Additional Product Here'!$G:$M),IF(C201&lt;=100,2,3),FALSE))),"")</f>
        <v/>
      </c>
      <c r="F201" s="157"/>
      <c r="G201" s="157"/>
      <c r="H201" s="157"/>
      <c r="I201" s="157"/>
      <c r="J201" s="157"/>
      <c r="K201" s="133" t="str">
        <f>IFERROR(IF(C201="","",IF(C201=301,"1",VLOOKUP(C201,IF(C201&lt;=100,'Enter Cabinet Order Here'!$E:$G,'Enter Additional Product Here'!$E:$G),IF(C201&lt;=100,3,2),FALSE))),"")</f>
        <v/>
      </c>
      <c r="L201" s="134" t="str">
        <f>IFERROR(IF(C201=301,"",VLOOKUP(D201,IF(C201&lt;=100,'Enter Cabinet Order Here'!$X:$Y,'Enter Additional Product Here'!$G:$H),IF(C201&lt;=100,2,2),FALSE)),"")</f>
        <v/>
      </c>
      <c r="M201" s="134" t="str">
        <f>IFERROR(IF(C201="","",IF(C201=301,'Print Variations'!$D$5,VLOOKUP(C201,IF(C201&lt;=100,'Enter Cabinet Order Here'!$E:$K,'Enter Additional Product Here'!$E:$H),IF(C201&lt;=100,7,4),FALSE))),"")</f>
        <v/>
      </c>
      <c r="N201" s="134" t="str">
        <f t="shared" si="7"/>
        <v/>
      </c>
      <c r="O201" s="50" t="str">
        <f>IF(O200&lt;'Print Variations'!$F$5,O200+1,IF(O200='Print Variations'!$F$5,IF('Print Variations'!$F$7=0,IF('Print Variations'!$D$5="$","",IF(IFERROR(MATCH(301,O$13:O200,0),0)&gt;0,"",301)),101),IF(O200&gt;='Print Variations'!$F$7,IF(OR('Print Variations'!$D$5="$",'Print Variations'!$D$5=0),"",IF(IFERROR(MATCH(301,O$13:O200,0),0)&gt;0,"",301)),O200+1)))</f>
        <v/>
      </c>
      <c r="P201" s="32" t="str">
        <f>IFERROR(IF(O201="","",IF(O201=301,"Sales Tax",VLOOKUP(O201,IF(O201&lt;=100,'Enter Cabinet Order Here'!$E:$G,'Enter Additional Product Here'!$E:$G),IF(O201&lt;=100,2,3),FALSE))),"")</f>
        <v/>
      </c>
      <c r="Q201" s="157" t="str">
        <f>IFERROR(IF(IF(O201=301,"Sales Tax",VLOOKUP(P201,IF(O201&lt;=100,'Print Here'!$W:$X,'Enter Additional Product Here'!$G:$M),IF(O201&lt;=100,2,3),FALSE))=0,"",IF(O201=301,"Sales Tax",VLOOKUP(P201,IF(O201&lt;=100,'Print Here'!$W:$X,'Enter Additional Product Here'!$G:$M),IF(O201&lt;=100,2,3),FALSE))),"")</f>
        <v/>
      </c>
      <c r="R201" s="157"/>
      <c r="S201" s="157"/>
      <c r="T201" s="157"/>
      <c r="U201" s="157"/>
      <c r="V201" s="157"/>
      <c r="W201" s="157"/>
      <c r="X201" s="133" t="str">
        <f>IFERROR(IF(O201="","",IF(O201=301,"1",VLOOKUP(O201,IF(O201&lt;=100,'Enter Cabinet Order Here'!$E:$G,'Enter Additional Product Here'!$E:$G),IF(O201&lt;=100,3,2),FALSE))),"")</f>
        <v/>
      </c>
      <c r="Y201" s="134" t="str">
        <f>IFERROR(IF(O201="","",IF(O201=301,'Print Variations'!$D$5,VLOOKUP(O201,IF(O201&lt;=100,'Enter Cabinet Order Here'!$E:$K,'Enter Additional Product Here'!$E:$H),IF(O201&lt;=100,7,4),FALSE))),"")</f>
        <v/>
      </c>
      <c r="Z201" s="134" t="str">
        <f t="shared" si="6"/>
        <v/>
      </c>
      <c r="AD201" s="72" t="s">
        <v>919</v>
      </c>
      <c r="AE201" s="72" t="s">
        <v>3614</v>
      </c>
    </row>
    <row r="202" spans="3:31">
      <c r="C202" s="50" t="str">
        <f>IF(C201&lt;'Print Variations'!$F$5,C201+1,IF(C201='Print Variations'!$F$5,IF('Print Variations'!$F$7=0,IF('Print Variations'!$D$5="$","",IF(IFERROR(MATCH(301,C$13:C201,0),0)&gt;0,"",301)),101),IF(C201&gt;='Print Variations'!$F$7,IF(OR('Print Variations'!$D$5="$",'Print Variations'!$D$5=0),"",IF(IFERROR(MATCH(301,C$13:C201,0),0)&gt;0,"",301)),C201+1)))</f>
        <v/>
      </c>
      <c r="D202" s="32" t="str">
        <f>IFERROR(IF(C202="","",IF(C202=301,"Sales Tax",VLOOKUP(C202,IF(C202&lt;=100,'Enter Cabinet Order Here'!$E:$G,'Enter Additional Product Here'!$E:$G),IF(C202&lt;=100,2,3),FALSE))),"")</f>
        <v/>
      </c>
      <c r="E202" s="157" t="str">
        <f>IFERROR(IF(IF(C202=301,"Sales Tax",VLOOKUP(D202,IF(C202&lt;=100,'Print Here'!$W:$X,'Enter Additional Product Here'!$G:$M),IF(C202&lt;=100,2,3),FALSE))=0,"",IF(C202=301,"Sales Tax",VLOOKUP(D202,IF(C202&lt;=100,'Print Here'!$W:$X,'Enter Additional Product Here'!$G:$M),IF(C202&lt;=100,2,3),FALSE))),"")</f>
        <v/>
      </c>
      <c r="F202" s="157"/>
      <c r="G202" s="157"/>
      <c r="H202" s="157"/>
      <c r="I202" s="157"/>
      <c r="J202" s="157"/>
      <c r="K202" s="133" t="str">
        <f>IFERROR(IF(C202="","",IF(C202=301,"1",VLOOKUP(C202,IF(C202&lt;=100,'Enter Cabinet Order Here'!$E:$G,'Enter Additional Product Here'!$E:$G),IF(C202&lt;=100,3,2),FALSE))),"")</f>
        <v/>
      </c>
      <c r="L202" s="134" t="str">
        <f>IFERROR(IF(C202=301,"",VLOOKUP(D202,IF(C202&lt;=100,'Enter Cabinet Order Here'!$X:$Y,'Enter Additional Product Here'!$G:$H),IF(C202&lt;=100,2,2),FALSE)),"")</f>
        <v/>
      </c>
      <c r="M202" s="134" t="str">
        <f>IFERROR(IF(C202="","",IF(C202=301,'Print Variations'!$D$5,VLOOKUP(C202,IF(C202&lt;=100,'Enter Cabinet Order Here'!$E:$K,'Enter Additional Product Here'!$E:$H),IF(C202&lt;=100,7,4),FALSE))),"")</f>
        <v/>
      </c>
      <c r="N202" s="134" t="str">
        <f t="shared" si="7"/>
        <v/>
      </c>
      <c r="O202" s="50" t="str">
        <f>IF(O201&lt;'Print Variations'!$F$5,O201+1,IF(O201='Print Variations'!$F$5,IF('Print Variations'!$F$7=0,IF('Print Variations'!$D$5="$","",IF(IFERROR(MATCH(301,O$13:O201,0),0)&gt;0,"",301)),101),IF(O201&gt;='Print Variations'!$F$7,IF(OR('Print Variations'!$D$5="$",'Print Variations'!$D$5=0),"",IF(IFERROR(MATCH(301,O$13:O201,0),0)&gt;0,"",301)),O201+1)))</f>
        <v/>
      </c>
      <c r="P202" s="32" t="str">
        <f>IFERROR(IF(O202="","",IF(O202=301,"Sales Tax",VLOOKUP(O202,IF(O202&lt;=100,'Enter Cabinet Order Here'!$E:$G,'Enter Additional Product Here'!$E:$G),IF(O202&lt;=100,2,3),FALSE))),"")</f>
        <v/>
      </c>
      <c r="Q202" s="157" t="str">
        <f>IFERROR(IF(IF(O202=301,"Sales Tax",VLOOKUP(P202,IF(O202&lt;=100,'Print Here'!$W:$X,'Enter Additional Product Here'!$G:$M),IF(O202&lt;=100,2,3),FALSE))=0,"",IF(O202=301,"Sales Tax",VLOOKUP(P202,IF(O202&lt;=100,'Print Here'!$W:$X,'Enter Additional Product Here'!$G:$M),IF(O202&lt;=100,2,3),FALSE))),"")</f>
        <v/>
      </c>
      <c r="R202" s="157"/>
      <c r="S202" s="157"/>
      <c r="T202" s="157"/>
      <c r="U202" s="157"/>
      <c r="V202" s="157"/>
      <c r="W202" s="157"/>
      <c r="X202" s="133" t="str">
        <f>IFERROR(IF(O202="","",IF(O202=301,"1",VLOOKUP(O202,IF(O202&lt;=100,'Enter Cabinet Order Here'!$E:$G,'Enter Additional Product Here'!$E:$G),IF(O202&lt;=100,3,2),FALSE))),"")</f>
        <v/>
      </c>
      <c r="Y202" s="134" t="str">
        <f>IFERROR(IF(O202="","",IF(O202=301,'Print Variations'!$D$5,VLOOKUP(O202,IF(O202&lt;=100,'Enter Cabinet Order Here'!$E:$K,'Enter Additional Product Here'!$E:$H),IF(O202&lt;=100,7,4),FALSE))),"")</f>
        <v/>
      </c>
      <c r="Z202" s="134" t="str">
        <f t="shared" si="6"/>
        <v/>
      </c>
      <c r="AD202" s="72" t="s">
        <v>4631</v>
      </c>
      <c r="AE202" s="72" t="s">
        <v>4968</v>
      </c>
    </row>
    <row r="203" spans="3:31">
      <c r="C203" s="50" t="str">
        <f>IF(C202&lt;'Print Variations'!$F$5,C202+1,IF(C202='Print Variations'!$F$5,IF('Print Variations'!$F$7=0,IF('Print Variations'!$D$5="$","",IF(IFERROR(MATCH(301,C$13:C202,0),0)&gt;0,"",301)),101),IF(C202&gt;='Print Variations'!$F$7,IF(OR('Print Variations'!$D$5="$",'Print Variations'!$D$5=0),"",IF(IFERROR(MATCH(301,C$13:C202,0),0)&gt;0,"",301)),C202+1)))</f>
        <v/>
      </c>
      <c r="D203" s="32" t="str">
        <f>IFERROR(IF(C203="","",IF(C203=301,"Sales Tax",VLOOKUP(C203,IF(C203&lt;=100,'Enter Cabinet Order Here'!$E:$G,'Enter Additional Product Here'!$E:$G),IF(C203&lt;=100,2,3),FALSE))),"")</f>
        <v/>
      </c>
      <c r="E203" s="157" t="str">
        <f>IFERROR(IF(IF(C203=301,"Sales Tax",VLOOKUP(D203,IF(C203&lt;=100,'Print Here'!$W:$X,'Enter Additional Product Here'!$G:$M),IF(C203&lt;=100,2,3),FALSE))=0,"",IF(C203=301,"Sales Tax",VLOOKUP(D203,IF(C203&lt;=100,'Print Here'!$W:$X,'Enter Additional Product Here'!$G:$M),IF(C203&lt;=100,2,3),FALSE))),"")</f>
        <v/>
      </c>
      <c r="F203" s="157"/>
      <c r="G203" s="157"/>
      <c r="H203" s="157"/>
      <c r="I203" s="157"/>
      <c r="J203" s="157"/>
      <c r="K203" s="133" t="str">
        <f>IFERROR(IF(C203="","",IF(C203=301,"1",VLOOKUP(C203,IF(C203&lt;=100,'Enter Cabinet Order Here'!$E:$G,'Enter Additional Product Here'!$E:$G),IF(C203&lt;=100,3,2),FALSE))),"")</f>
        <v/>
      </c>
      <c r="L203" s="134" t="str">
        <f>IFERROR(IF(C203=301,"",VLOOKUP(D203,IF(C203&lt;=100,'Enter Cabinet Order Here'!$X:$Y,'Enter Additional Product Here'!$G:$H),IF(C203&lt;=100,2,2),FALSE)),"")</f>
        <v/>
      </c>
      <c r="M203" s="134" t="str">
        <f>IFERROR(IF(C203="","",IF(C203=301,'Print Variations'!$D$5,VLOOKUP(C203,IF(C203&lt;=100,'Enter Cabinet Order Here'!$E:$K,'Enter Additional Product Here'!$E:$H),IF(C203&lt;=100,7,4),FALSE))),"")</f>
        <v/>
      </c>
      <c r="N203" s="134" t="str">
        <f t="shared" si="7"/>
        <v/>
      </c>
      <c r="O203" s="50" t="str">
        <f>IF(O202&lt;'Print Variations'!$F$5,O202+1,IF(O202='Print Variations'!$F$5,IF('Print Variations'!$F$7=0,IF('Print Variations'!$D$5="$","",IF(IFERROR(MATCH(301,O$13:O202,0),0)&gt;0,"",301)),101),IF(O202&gt;='Print Variations'!$F$7,IF(OR('Print Variations'!$D$5="$",'Print Variations'!$D$5=0),"",IF(IFERROR(MATCH(301,O$13:O202,0),0)&gt;0,"",301)),O202+1)))</f>
        <v/>
      </c>
      <c r="P203" s="32" t="str">
        <f>IFERROR(IF(O203="","",IF(O203=301,"Sales Tax",VLOOKUP(O203,IF(O203&lt;=100,'Enter Cabinet Order Here'!$E:$G,'Enter Additional Product Here'!$E:$G),IF(O203&lt;=100,2,3),FALSE))),"")</f>
        <v/>
      </c>
      <c r="Q203" s="157" t="str">
        <f>IFERROR(IF(IF(O203=301,"Sales Tax",VLOOKUP(P203,IF(O203&lt;=100,'Print Here'!$W:$X,'Enter Additional Product Here'!$G:$M),IF(O203&lt;=100,2,3),FALSE))=0,"",IF(O203=301,"Sales Tax",VLOOKUP(P203,IF(O203&lt;=100,'Print Here'!$W:$X,'Enter Additional Product Here'!$G:$M),IF(O203&lt;=100,2,3),FALSE))),"")</f>
        <v/>
      </c>
      <c r="R203" s="157"/>
      <c r="S203" s="157"/>
      <c r="T203" s="157"/>
      <c r="U203" s="157"/>
      <c r="V203" s="157"/>
      <c r="W203" s="157"/>
      <c r="X203" s="133" t="str">
        <f>IFERROR(IF(O203="","",IF(O203=301,"1",VLOOKUP(O203,IF(O203&lt;=100,'Enter Cabinet Order Here'!$E:$G,'Enter Additional Product Here'!$E:$G),IF(O203&lt;=100,3,2),FALSE))),"")</f>
        <v/>
      </c>
      <c r="Y203" s="134" t="str">
        <f>IFERROR(IF(O203="","",IF(O203=301,'Print Variations'!$D$5,VLOOKUP(O203,IF(O203&lt;=100,'Enter Cabinet Order Here'!$E:$K,'Enter Additional Product Here'!$E:$H),IF(O203&lt;=100,7,4),FALSE))),"")</f>
        <v/>
      </c>
      <c r="Z203" s="134" t="str">
        <f t="shared" si="6"/>
        <v/>
      </c>
      <c r="AD203" s="72" t="s">
        <v>920</v>
      </c>
      <c r="AE203" s="72" t="s">
        <v>4163</v>
      </c>
    </row>
    <row r="204" spans="3:31">
      <c r="C204" s="50" t="str">
        <f>IF(C203&lt;'Print Variations'!$F$5,C203+1,IF(C203='Print Variations'!$F$5,IF('Print Variations'!$F$7=0,IF('Print Variations'!$D$5="$","",IF(IFERROR(MATCH(301,C$13:C203,0),0)&gt;0,"",301)),101),IF(C203&gt;='Print Variations'!$F$7,IF(OR('Print Variations'!$D$5="$",'Print Variations'!$D$5=0),"",IF(IFERROR(MATCH(301,C$13:C203,0),0)&gt;0,"",301)),C203+1)))</f>
        <v/>
      </c>
      <c r="D204" s="32" t="str">
        <f>IFERROR(IF(C204="","",IF(C204=301,"Sales Tax",VLOOKUP(C204,IF(C204&lt;=100,'Enter Cabinet Order Here'!$E:$G,'Enter Additional Product Here'!$E:$G),IF(C204&lt;=100,2,3),FALSE))),"")</f>
        <v/>
      </c>
      <c r="E204" s="157" t="str">
        <f>IFERROR(IF(IF(C204=301,"Sales Tax",VLOOKUP(D204,IF(C204&lt;=100,'Print Here'!$W:$X,'Enter Additional Product Here'!$G:$M),IF(C204&lt;=100,2,3),FALSE))=0,"",IF(C204=301,"Sales Tax",VLOOKUP(D204,IF(C204&lt;=100,'Print Here'!$W:$X,'Enter Additional Product Here'!$G:$M),IF(C204&lt;=100,2,3),FALSE))),"")</f>
        <v/>
      </c>
      <c r="F204" s="157"/>
      <c r="G204" s="157"/>
      <c r="H204" s="157"/>
      <c r="I204" s="157"/>
      <c r="J204" s="157"/>
      <c r="K204" s="133" t="str">
        <f>IFERROR(IF(C204="","",IF(C204=301,"1",VLOOKUP(C204,IF(C204&lt;=100,'Enter Cabinet Order Here'!$E:$G,'Enter Additional Product Here'!$E:$G),IF(C204&lt;=100,3,2),FALSE))),"")</f>
        <v/>
      </c>
      <c r="L204" s="134" t="str">
        <f>IFERROR(IF(C204=301,"",VLOOKUP(D204,IF(C204&lt;=100,'Enter Cabinet Order Here'!$X:$Y,'Enter Additional Product Here'!$G:$H),IF(C204&lt;=100,2,2),FALSE)),"")</f>
        <v/>
      </c>
      <c r="M204" s="134" t="str">
        <f>IFERROR(IF(C204="","",IF(C204=301,'Print Variations'!$D$5,VLOOKUP(C204,IF(C204&lt;=100,'Enter Cabinet Order Here'!$E:$K,'Enter Additional Product Here'!$E:$H),IF(C204&lt;=100,7,4),FALSE))),"")</f>
        <v/>
      </c>
      <c r="N204" s="134" t="str">
        <f t="shared" si="7"/>
        <v/>
      </c>
      <c r="O204" s="50" t="str">
        <f>IF(O203&lt;'Print Variations'!$F$5,O203+1,IF(O203='Print Variations'!$F$5,IF('Print Variations'!$F$7=0,IF('Print Variations'!$D$5="$","",IF(IFERROR(MATCH(301,O$13:O203,0),0)&gt;0,"",301)),101),IF(O203&gt;='Print Variations'!$F$7,IF(OR('Print Variations'!$D$5="$",'Print Variations'!$D$5=0),"",IF(IFERROR(MATCH(301,O$13:O203,0),0)&gt;0,"",301)),O203+1)))</f>
        <v/>
      </c>
      <c r="P204" s="32" t="str">
        <f>IFERROR(IF(O204="","",IF(O204=301,"Sales Tax",VLOOKUP(O204,IF(O204&lt;=100,'Enter Cabinet Order Here'!$E:$G,'Enter Additional Product Here'!$E:$G),IF(O204&lt;=100,2,3),FALSE))),"")</f>
        <v/>
      </c>
      <c r="Q204" s="157" t="str">
        <f>IFERROR(IF(IF(O204=301,"Sales Tax",VLOOKUP(P204,IF(O204&lt;=100,'Print Here'!$W:$X,'Enter Additional Product Here'!$G:$M),IF(O204&lt;=100,2,3),FALSE))=0,"",IF(O204=301,"Sales Tax",VLOOKUP(P204,IF(O204&lt;=100,'Print Here'!$W:$X,'Enter Additional Product Here'!$G:$M),IF(O204&lt;=100,2,3),FALSE))),"")</f>
        <v/>
      </c>
      <c r="R204" s="157"/>
      <c r="S204" s="157"/>
      <c r="T204" s="157"/>
      <c r="U204" s="157"/>
      <c r="V204" s="157"/>
      <c r="W204" s="157"/>
      <c r="X204" s="133" t="str">
        <f>IFERROR(IF(O204="","",IF(O204=301,"1",VLOOKUP(O204,IF(O204&lt;=100,'Enter Cabinet Order Here'!$E:$G,'Enter Additional Product Here'!$E:$G),IF(O204&lt;=100,3,2),FALSE))),"")</f>
        <v/>
      </c>
      <c r="Y204" s="134" t="str">
        <f>IFERROR(IF(O204="","",IF(O204=301,'Print Variations'!$D$5,VLOOKUP(O204,IF(O204&lt;=100,'Enter Cabinet Order Here'!$E:$K,'Enter Additional Product Here'!$E:$H),IF(O204&lt;=100,7,4),FALSE))),"")</f>
        <v/>
      </c>
      <c r="Z204" s="134" t="str">
        <f t="shared" si="6"/>
        <v/>
      </c>
      <c r="AD204" s="72" t="s">
        <v>413</v>
      </c>
      <c r="AE204" s="72" t="s">
        <v>3064</v>
      </c>
    </row>
    <row r="205" spans="3:31">
      <c r="C205" s="50" t="str">
        <f>IF(C204&lt;'Print Variations'!$F$5,C204+1,IF(C204='Print Variations'!$F$5,IF('Print Variations'!$F$7=0,IF('Print Variations'!$D$5="$","",IF(IFERROR(MATCH(301,C$13:C204,0),0)&gt;0,"",301)),101),IF(C204&gt;='Print Variations'!$F$7,IF(OR('Print Variations'!$D$5="$",'Print Variations'!$D$5=0),"",IF(IFERROR(MATCH(301,C$13:C204,0),0)&gt;0,"",301)),C204+1)))</f>
        <v/>
      </c>
      <c r="D205" s="32" t="str">
        <f>IFERROR(IF(C205="","",IF(C205=301,"Sales Tax",VLOOKUP(C205,IF(C205&lt;=100,'Enter Cabinet Order Here'!$E:$G,'Enter Additional Product Here'!$E:$G),IF(C205&lt;=100,2,3),FALSE))),"")</f>
        <v/>
      </c>
      <c r="E205" s="157" t="str">
        <f>IFERROR(IF(IF(C205=301,"Sales Tax",VLOOKUP(D205,IF(C205&lt;=100,'Print Here'!$W:$X,'Enter Additional Product Here'!$G:$M),IF(C205&lt;=100,2,3),FALSE))=0,"",IF(C205=301,"Sales Tax",VLOOKUP(D205,IF(C205&lt;=100,'Print Here'!$W:$X,'Enter Additional Product Here'!$G:$M),IF(C205&lt;=100,2,3),FALSE))),"")</f>
        <v/>
      </c>
      <c r="F205" s="157"/>
      <c r="G205" s="157"/>
      <c r="H205" s="157"/>
      <c r="I205" s="157"/>
      <c r="J205" s="157"/>
      <c r="K205" s="133" t="str">
        <f>IFERROR(IF(C205="","",IF(C205=301,"1",VLOOKUP(C205,IF(C205&lt;=100,'Enter Cabinet Order Here'!$E:$G,'Enter Additional Product Here'!$E:$G),IF(C205&lt;=100,3,2),FALSE))),"")</f>
        <v/>
      </c>
      <c r="L205" s="134" t="str">
        <f>IFERROR(IF(C205=301,"",VLOOKUP(D205,IF(C205&lt;=100,'Enter Cabinet Order Here'!$X:$Y,'Enter Additional Product Here'!$G:$H),IF(C205&lt;=100,2,2),FALSE)),"")</f>
        <v/>
      </c>
      <c r="M205" s="134" t="str">
        <f>IFERROR(IF(C205="","",IF(C205=301,'Print Variations'!$D$5,VLOOKUP(C205,IF(C205&lt;=100,'Enter Cabinet Order Here'!$E:$K,'Enter Additional Product Here'!$E:$H),IF(C205&lt;=100,7,4),FALSE))),"")</f>
        <v/>
      </c>
      <c r="N205" s="134" t="str">
        <f t="shared" si="7"/>
        <v/>
      </c>
      <c r="O205" s="50" t="str">
        <f>IF(O204&lt;'Print Variations'!$F$5,O204+1,IF(O204='Print Variations'!$F$5,IF('Print Variations'!$F$7=0,IF('Print Variations'!$D$5="$","",IF(IFERROR(MATCH(301,O$13:O204,0),0)&gt;0,"",301)),101),IF(O204&gt;='Print Variations'!$F$7,IF(OR('Print Variations'!$D$5="$",'Print Variations'!$D$5=0),"",IF(IFERROR(MATCH(301,O$13:O204,0),0)&gt;0,"",301)),O204+1)))</f>
        <v/>
      </c>
      <c r="P205" s="32" t="str">
        <f>IFERROR(IF(O205="","",IF(O205=301,"Sales Tax",VLOOKUP(O205,IF(O205&lt;=100,'Enter Cabinet Order Here'!$E:$G,'Enter Additional Product Here'!$E:$G),IF(O205&lt;=100,2,3),FALSE))),"")</f>
        <v/>
      </c>
      <c r="Q205" s="157" t="str">
        <f>IFERROR(IF(IF(O205=301,"Sales Tax",VLOOKUP(P205,IF(O205&lt;=100,'Print Here'!$W:$X,'Enter Additional Product Here'!$G:$M),IF(O205&lt;=100,2,3),FALSE))=0,"",IF(O205=301,"Sales Tax",VLOOKUP(P205,IF(O205&lt;=100,'Print Here'!$W:$X,'Enter Additional Product Here'!$G:$M),IF(O205&lt;=100,2,3),FALSE))),"")</f>
        <v/>
      </c>
      <c r="R205" s="157"/>
      <c r="S205" s="157"/>
      <c r="T205" s="157"/>
      <c r="U205" s="157"/>
      <c r="V205" s="157"/>
      <c r="W205" s="157"/>
      <c r="X205" s="133" t="str">
        <f>IFERROR(IF(O205="","",IF(O205=301,"1",VLOOKUP(O205,IF(O205&lt;=100,'Enter Cabinet Order Here'!$E:$G,'Enter Additional Product Here'!$E:$G),IF(O205&lt;=100,3,2),FALSE))),"")</f>
        <v/>
      </c>
      <c r="Y205" s="134" t="str">
        <f>IFERROR(IF(O205="","",IF(O205=301,'Print Variations'!$D$5,VLOOKUP(O205,IF(O205&lt;=100,'Enter Cabinet Order Here'!$E:$K,'Enter Additional Product Here'!$E:$H),IF(O205&lt;=100,7,4),FALSE))),"")</f>
        <v/>
      </c>
      <c r="Z205" s="134" t="str">
        <f t="shared" si="6"/>
        <v/>
      </c>
      <c r="AD205" s="72" t="s">
        <v>414</v>
      </c>
      <c r="AE205" s="72" t="s">
        <v>2522</v>
      </c>
    </row>
    <row r="206" spans="3:31">
      <c r="C206" s="50" t="str">
        <f>IF(C205&lt;'Print Variations'!$F$5,C205+1,IF(C205='Print Variations'!$F$5,IF('Print Variations'!$F$7=0,IF('Print Variations'!$D$5="$","",IF(IFERROR(MATCH(301,C$13:C205,0),0)&gt;0,"",301)),101),IF(C205&gt;='Print Variations'!$F$7,IF(OR('Print Variations'!$D$5="$",'Print Variations'!$D$5=0),"",IF(IFERROR(MATCH(301,C$13:C205,0),0)&gt;0,"",301)),C205+1)))</f>
        <v/>
      </c>
      <c r="D206" s="32" t="str">
        <f>IFERROR(IF(C206="","",IF(C206=301,"Sales Tax",VLOOKUP(C206,IF(C206&lt;=100,'Enter Cabinet Order Here'!$E:$G,'Enter Additional Product Here'!$E:$G),IF(C206&lt;=100,2,3),FALSE))),"")</f>
        <v/>
      </c>
      <c r="E206" s="157" t="str">
        <f>IFERROR(IF(IF(C206=301,"Sales Tax",VLOOKUP(D206,IF(C206&lt;=100,'Print Here'!$W:$X,'Enter Additional Product Here'!$G:$M),IF(C206&lt;=100,2,3),FALSE))=0,"",IF(C206=301,"Sales Tax",VLOOKUP(D206,IF(C206&lt;=100,'Print Here'!$W:$X,'Enter Additional Product Here'!$G:$M),IF(C206&lt;=100,2,3),FALSE))),"")</f>
        <v/>
      </c>
      <c r="F206" s="157"/>
      <c r="G206" s="157"/>
      <c r="H206" s="157"/>
      <c r="I206" s="157"/>
      <c r="J206" s="157"/>
      <c r="K206" s="133" t="str">
        <f>IFERROR(IF(C206="","",IF(C206=301,"1",VLOOKUP(C206,IF(C206&lt;=100,'Enter Cabinet Order Here'!$E:$G,'Enter Additional Product Here'!$E:$G),IF(C206&lt;=100,3,2),FALSE))),"")</f>
        <v/>
      </c>
      <c r="L206" s="134" t="str">
        <f>IFERROR(IF(C206=301,"",VLOOKUP(D206,IF(C206&lt;=100,'Enter Cabinet Order Here'!$X:$Y,'Enter Additional Product Here'!$G:$H),IF(C206&lt;=100,2,2),FALSE)),"")</f>
        <v/>
      </c>
      <c r="M206" s="134" t="str">
        <f>IFERROR(IF(C206="","",IF(C206=301,'Print Variations'!$D$5,VLOOKUP(C206,IF(C206&lt;=100,'Enter Cabinet Order Here'!$E:$K,'Enter Additional Product Here'!$E:$H),IF(C206&lt;=100,7,4),FALSE))),"")</f>
        <v/>
      </c>
      <c r="N206" s="134" t="str">
        <f t="shared" si="7"/>
        <v/>
      </c>
      <c r="O206" s="50" t="str">
        <f>IF(O205&lt;'Print Variations'!$F$5,O205+1,IF(O205='Print Variations'!$F$5,IF('Print Variations'!$F$7=0,IF('Print Variations'!$D$5="$","",IF(IFERROR(MATCH(301,O$13:O205,0),0)&gt;0,"",301)),101),IF(O205&gt;='Print Variations'!$F$7,IF(OR('Print Variations'!$D$5="$",'Print Variations'!$D$5=0),"",IF(IFERROR(MATCH(301,O$13:O205,0),0)&gt;0,"",301)),O205+1)))</f>
        <v/>
      </c>
      <c r="P206" s="32" t="str">
        <f>IFERROR(IF(O206="","",IF(O206=301,"Sales Tax",VLOOKUP(O206,IF(O206&lt;=100,'Enter Cabinet Order Here'!$E:$G,'Enter Additional Product Here'!$E:$G),IF(O206&lt;=100,2,3),FALSE))),"")</f>
        <v/>
      </c>
      <c r="Q206" s="157" t="str">
        <f>IFERROR(IF(IF(O206=301,"Sales Tax",VLOOKUP(P206,IF(O206&lt;=100,'Print Here'!$W:$X,'Enter Additional Product Here'!$G:$M),IF(O206&lt;=100,2,3),FALSE))=0,"",IF(O206=301,"Sales Tax",VLOOKUP(P206,IF(O206&lt;=100,'Print Here'!$W:$X,'Enter Additional Product Here'!$G:$M),IF(O206&lt;=100,2,3),FALSE))),"")</f>
        <v/>
      </c>
      <c r="R206" s="157"/>
      <c r="S206" s="157"/>
      <c r="T206" s="157"/>
      <c r="U206" s="157"/>
      <c r="V206" s="157"/>
      <c r="W206" s="157"/>
      <c r="X206" s="133" t="str">
        <f>IFERROR(IF(O206="","",IF(O206=301,"1",VLOOKUP(O206,IF(O206&lt;=100,'Enter Cabinet Order Here'!$E:$G,'Enter Additional Product Here'!$E:$G),IF(O206&lt;=100,3,2),FALSE))),"")</f>
        <v/>
      </c>
      <c r="Y206" s="134" t="str">
        <f>IFERROR(IF(O206="","",IF(O206=301,'Print Variations'!$D$5,VLOOKUP(O206,IF(O206&lt;=100,'Enter Cabinet Order Here'!$E:$K,'Enter Additional Product Here'!$E:$H),IF(O206&lt;=100,7,4),FALSE))),"")</f>
        <v/>
      </c>
      <c r="Z206" s="134" t="str">
        <f t="shared" ref="Z206:Z213" si="8">IFERROR(X206*Y206,"")</f>
        <v/>
      </c>
      <c r="AD206" s="72" t="s">
        <v>415</v>
      </c>
      <c r="AE206" s="72" t="s">
        <v>4007</v>
      </c>
    </row>
    <row r="207" spans="3:31">
      <c r="C207" s="50" t="str">
        <f>IF(C206&lt;'Print Variations'!$F$5,C206+1,IF(C206='Print Variations'!$F$5,IF('Print Variations'!$F$7=0,IF('Print Variations'!$D$5="$","",IF(IFERROR(MATCH(301,C$13:C206,0),0)&gt;0,"",301)),101),IF(C206&gt;='Print Variations'!$F$7,IF(OR('Print Variations'!$D$5="$",'Print Variations'!$D$5=0),"",IF(IFERROR(MATCH(301,C$13:C206,0),0)&gt;0,"",301)),C206+1)))</f>
        <v/>
      </c>
      <c r="D207" s="32" t="str">
        <f>IFERROR(IF(C207="","",IF(C207=301,"Sales Tax",VLOOKUP(C207,IF(C207&lt;=100,'Enter Cabinet Order Here'!$E:$G,'Enter Additional Product Here'!$E:$G),IF(C207&lt;=100,2,3),FALSE))),"")</f>
        <v/>
      </c>
      <c r="E207" s="157" t="str">
        <f>IFERROR(IF(IF(C207=301,"Sales Tax",VLOOKUP(D207,IF(C207&lt;=100,'Print Here'!$W:$X,'Enter Additional Product Here'!$G:$M),IF(C207&lt;=100,2,3),FALSE))=0,"",IF(C207=301,"Sales Tax",VLOOKUP(D207,IF(C207&lt;=100,'Print Here'!$W:$X,'Enter Additional Product Here'!$G:$M),IF(C207&lt;=100,2,3),FALSE))),"")</f>
        <v/>
      </c>
      <c r="F207" s="157"/>
      <c r="G207" s="157"/>
      <c r="H207" s="157"/>
      <c r="I207" s="157"/>
      <c r="J207" s="157"/>
      <c r="K207" s="133" t="str">
        <f>IFERROR(IF(C207="","",IF(C207=301,"1",VLOOKUP(C207,IF(C207&lt;=100,'Enter Cabinet Order Here'!$E:$G,'Enter Additional Product Here'!$E:$G),IF(C207&lt;=100,3,2),FALSE))),"")</f>
        <v/>
      </c>
      <c r="L207" s="134" t="str">
        <f>IFERROR(IF(C207=301,"",VLOOKUP(D207,IF(C207&lt;=100,'Enter Cabinet Order Here'!$X:$Y,'Enter Additional Product Here'!$G:$H),IF(C207&lt;=100,2,2),FALSE)),"")</f>
        <v/>
      </c>
      <c r="M207" s="134" t="str">
        <f>IFERROR(IF(C207="","",IF(C207=301,'Print Variations'!$D$5,VLOOKUP(C207,IF(C207&lt;=100,'Enter Cabinet Order Here'!$E:$K,'Enter Additional Product Here'!$E:$H),IF(C207&lt;=100,7,4),FALSE))),"")</f>
        <v/>
      </c>
      <c r="N207" s="134" t="str">
        <f t="shared" si="7"/>
        <v/>
      </c>
      <c r="O207" s="50" t="str">
        <f>IF(O206&lt;'Print Variations'!$F$5,O206+1,IF(O206='Print Variations'!$F$5,IF('Print Variations'!$F$7=0,IF('Print Variations'!$D$5="$","",IF(IFERROR(MATCH(301,O$13:O206,0),0)&gt;0,"",301)),101),IF(O206&gt;='Print Variations'!$F$7,IF(OR('Print Variations'!$D$5="$",'Print Variations'!$D$5=0),"",IF(IFERROR(MATCH(301,O$13:O206,0),0)&gt;0,"",301)),O206+1)))</f>
        <v/>
      </c>
      <c r="P207" s="32" t="str">
        <f>IFERROR(IF(O207="","",IF(O207=301,"Sales Tax",VLOOKUP(O207,IF(O207&lt;=100,'Enter Cabinet Order Here'!$E:$G,'Enter Additional Product Here'!$E:$G),IF(O207&lt;=100,2,3),FALSE))),"")</f>
        <v/>
      </c>
      <c r="Q207" s="157" t="str">
        <f>IFERROR(IF(IF(O207=301,"Sales Tax",VLOOKUP(P207,IF(O207&lt;=100,'Print Here'!$W:$X,'Enter Additional Product Here'!$G:$M),IF(O207&lt;=100,2,3),FALSE))=0,"",IF(O207=301,"Sales Tax",VLOOKUP(P207,IF(O207&lt;=100,'Print Here'!$W:$X,'Enter Additional Product Here'!$G:$M),IF(O207&lt;=100,2,3),FALSE))),"")</f>
        <v/>
      </c>
      <c r="R207" s="157"/>
      <c r="S207" s="157"/>
      <c r="T207" s="157"/>
      <c r="U207" s="157"/>
      <c r="V207" s="157"/>
      <c r="W207" s="157"/>
      <c r="X207" s="133" t="str">
        <f>IFERROR(IF(O207="","",IF(O207=301,"1",VLOOKUP(O207,IF(O207&lt;=100,'Enter Cabinet Order Here'!$E:$G,'Enter Additional Product Here'!$E:$G),IF(O207&lt;=100,3,2),FALSE))),"")</f>
        <v/>
      </c>
      <c r="Y207" s="134" t="str">
        <f>IFERROR(IF(O207="","",IF(O207=301,'Print Variations'!$D$5,VLOOKUP(O207,IF(O207&lt;=100,'Enter Cabinet Order Here'!$E:$K,'Enter Additional Product Here'!$E:$H),IF(O207&lt;=100,7,4),FALSE))),"")</f>
        <v/>
      </c>
      <c r="Z207" s="134" t="str">
        <f t="shared" si="8"/>
        <v/>
      </c>
      <c r="AD207" s="72" t="s">
        <v>921</v>
      </c>
      <c r="AE207" s="72" t="s">
        <v>3219</v>
      </c>
    </row>
    <row r="208" spans="3:31">
      <c r="C208" s="50" t="str">
        <f>IF(C207&lt;'Print Variations'!$F$5,C207+1,IF(C207='Print Variations'!$F$5,IF('Print Variations'!$F$7=0,IF('Print Variations'!$D$5="$","",IF(IFERROR(MATCH(301,C$13:C207,0),0)&gt;0,"",301)),101),IF(C207&gt;='Print Variations'!$F$7,IF(OR('Print Variations'!$D$5="$",'Print Variations'!$D$5=0),"",IF(IFERROR(MATCH(301,C$13:C207,0),0)&gt;0,"",301)),C207+1)))</f>
        <v/>
      </c>
      <c r="D208" s="32" t="str">
        <f>IFERROR(IF(C208="","",IF(C208=301,"Sales Tax",VLOOKUP(C208,IF(C208&lt;=100,'Enter Cabinet Order Here'!$E:$G,'Enter Additional Product Here'!$E:$G),IF(C208&lt;=100,2,3),FALSE))),"")</f>
        <v/>
      </c>
      <c r="E208" s="157" t="str">
        <f>IFERROR(IF(IF(C208=301,"Sales Tax",VLOOKUP(D208,IF(C208&lt;=100,'Print Here'!$W:$X,'Enter Additional Product Here'!$G:$M),IF(C208&lt;=100,2,3),FALSE))=0,"",IF(C208=301,"Sales Tax",VLOOKUP(D208,IF(C208&lt;=100,'Print Here'!$W:$X,'Enter Additional Product Here'!$G:$M),IF(C208&lt;=100,2,3),FALSE))),"")</f>
        <v/>
      </c>
      <c r="F208" s="157"/>
      <c r="G208" s="157"/>
      <c r="H208" s="157"/>
      <c r="I208" s="157"/>
      <c r="J208" s="157"/>
      <c r="K208" s="133" t="str">
        <f>IFERROR(IF(C208="","",IF(C208=301,"1",VLOOKUP(C208,IF(C208&lt;=100,'Enter Cabinet Order Here'!$E:$G,'Enter Additional Product Here'!$E:$G),IF(C208&lt;=100,3,2),FALSE))),"")</f>
        <v/>
      </c>
      <c r="L208" s="134" t="str">
        <f>IFERROR(IF(C208=301,"",VLOOKUP(D208,IF(C208&lt;=100,'Enter Cabinet Order Here'!$X:$Y,'Enter Additional Product Here'!$G:$H),IF(C208&lt;=100,2,2),FALSE)),"")</f>
        <v/>
      </c>
      <c r="M208" s="134" t="str">
        <f>IFERROR(IF(C208="","",IF(C208=301,'Print Variations'!$D$5,VLOOKUP(C208,IF(C208&lt;=100,'Enter Cabinet Order Here'!$E:$K,'Enter Additional Product Here'!$E:$H),IF(C208&lt;=100,7,4),FALSE))),"")</f>
        <v/>
      </c>
      <c r="N208" s="134" t="str">
        <f t="shared" si="7"/>
        <v/>
      </c>
      <c r="O208" s="50" t="str">
        <f>IF(O207&lt;'Print Variations'!$F$5,O207+1,IF(O207='Print Variations'!$F$5,IF('Print Variations'!$F$7=0,IF('Print Variations'!$D$5="$","",IF(IFERROR(MATCH(301,O$13:O207,0),0)&gt;0,"",301)),101),IF(O207&gt;='Print Variations'!$F$7,IF(OR('Print Variations'!$D$5="$",'Print Variations'!$D$5=0),"",IF(IFERROR(MATCH(301,O$13:O207,0),0)&gt;0,"",301)),O207+1)))</f>
        <v/>
      </c>
      <c r="P208" s="32" t="str">
        <f>IFERROR(IF(O208="","",IF(O208=301,"Sales Tax",VLOOKUP(O208,IF(O208&lt;=100,'Enter Cabinet Order Here'!$E:$G,'Enter Additional Product Here'!$E:$G),IF(O208&lt;=100,2,3),FALSE))),"")</f>
        <v/>
      </c>
      <c r="Q208" s="157" t="str">
        <f>IFERROR(IF(IF(O208=301,"Sales Tax",VLOOKUP(P208,IF(O208&lt;=100,'Print Here'!$W:$X,'Enter Additional Product Here'!$G:$M),IF(O208&lt;=100,2,3),FALSE))=0,"",IF(O208=301,"Sales Tax",VLOOKUP(P208,IF(O208&lt;=100,'Print Here'!$W:$X,'Enter Additional Product Here'!$G:$M),IF(O208&lt;=100,2,3),FALSE))),"")</f>
        <v/>
      </c>
      <c r="R208" s="157"/>
      <c r="S208" s="157"/>
      <c r="T208" s="157"/>
      <c r="U208" s="157"/>
      <c r="V208" s="157"/>
      <c r="W208" s="157"/>
      <c r="X208" s="133" t="str">
        <f>IFERROR(IF(O208="","",IF(O208=301,"1",VLOOKUP(O208,IF(O208&lt;=100,'Enter Cabinet Order Here'!$E:$G,'Enter Additional Product Here'!$E:$G),IF(O208&lt;=100,3,2),FALSE))),"")</f>
        <v/>
      </c>
      <c r="Y208" s="134" t="str">
        <f>IFERROR(IF(O208="","",IF(O208=301,'Print Variations'!$D$5,VLOOKUP(O208,IF(O208&lt;=100,'Enter Cabinet Order Here'!$E:$K,'Enter Additional Product Here'!$E:$H),IF(O208&lt;=100,7,4),FALSE))),"")</f>
        <v/>
      </c>
      <c r="Z208" s="134" t="str">
        <f t="shared" si="8"/>
        <v/>
      </c>
      <c r="AD208" s="72" t="s">
        <v>922</v>
      </c>
      <c r="AE208" s="72" t="s">
        <v>2679</v>
      </c>
    </row>
    <row r="209" spans="3:31">
      <c r="C209" s="50" t="str">
        <f>IF(C208&lt;'Print Variations'!$F$5,C208+1,IF(C208='Print Variations'!$F$5,IF('Print Variations'!$F$7=0,IF('Print Variations'!$D$5="$","",IF(IFERROR(MATCH(301,C$13:C208,0),0)&gt;0,"",301)),101),IF(C208&gt;='Print Variations'!$F$7,IF(OR('Print Variations'!$D$5="$",'Print Variations'!$D$5=0),"",IF(IFERROR(MATCH(301,C$13:C208,0),0)&gt;0,"",301)),C208+1)))</f>
        <v/>
      </c>
      <c r="D209" s="32" t="str">
        <f>IFERROR(IF(C209="","",IF(C209=301,"Sales Tax",VLOOKUP(C209,IF(C209&lt;=100,'Enter Cabinet Order Here'!$E:$G,'Enter Additional Product Here'!$E:$G),IF(C209&lt;=100,2,3),FALSE))),"")</f>
        <v/>
      </c>
      <c r="E209" s="157" t="str">
        <f>IFERROR(IF(IF(C209=301,"Sales Tax",VLOOKUP(D209,IF(C209&lt;=100,'Print Here'!$W:$X,'Enter Additional Product Here'!$G:$M),IF(C209&lt;=100,2,3),FALSE))=0,"",IF(C209=301,"Sales Tax",VLOOKUP(D209,IF(C209&lt;=100,'Print Here'!$W:$X,'Enter Additional Product Here'!$G:$M),IF(C209&lt;=100,2,3),FALSE))),"")</f>
        <v/>
      </c>
      <c r="F209" s="157"/>
      <c r="G209" s="157"/>
      <c r="H209" s="157"/>
      <c r="I209" s="157"/>
      <c r="J209" s="157"/>
      <c r="K209" s="133" t="str">
        <f>IFERROR(IF(C209="","",IF(C209=301,"1",VLOOKUP(C209,IF(C209&lt;=100,'Enter Cabinet Order Here'!$E:$G,'Enter Additional Product Here'!$E:$G),IF(C209&lt;=100,3,2),FALSE))),"")</f>
        <v/>
      </c>
      <c r="L209" s="134" t="str">
        <f>IFERROR(IF(C209=301,"",VLOOKUP(D209,IF(C209&lt;=100,'Enter Cabinet Order Here'!$X:$Y,'Enter Additional Product Here'!$G:$H),IF(C209&lt;=100,2,2),FALSE)),"")</f>
        <v/>
      </c>
      <c r="M209" s="134" t="str">
        <f>IFERROR(IF(C209="","",IF(C209=301,'Print Variations'!$D$5,VLOOKUP(C209,IF(C209&lt;=100,'Enter Cabinet Order Here'!$E:$K,'Enter Additional Product Here'!$E:$H),IF(C209&lt;=100,7,4),FALSE))),"")</f>
        <v/>
      </c>
      <c r="N209" s="134" t="str">
        <f t="shared" si="7"/>
        <v/>
      </c>
      <c r="O209" s="50" t="str">
        <f>IF(O208&lt;'Print Variations'!$F$5,O208+1,IF(O208='Print Variations'!$F$5,IF('Print Variations'!$F$7=0,IF('Print Variations'!$D$5="$","",IF(IFERROR(MATCH(301,O$13:O208,0),0)&gt;0,"",301)),101),IF(O208&gt;='Print Variations'!$F$7,IF(OR('Print Variations'!$D$5="$",'Print Variations'!$D$5=0),"",IF(IFERROR(MATCH(301,O$13:O208,0),0)&gt;0,"",301)),O208+1)))</f>
        <v/>
      </c>
      <c r="P209" s="32" t="str">
        <f>IFERROR(IF(O209="","",IF(O209=301,"Sales Tax",VLOOKUP(O209,IF(O209&lt;=100,'Enter Cabinet Order Here'!$E:$G,'Enter Additional Product Here'!$E:$G),IF(O209&lt;=100,2,3),FALSE))),"")</f>
        <v/>
      </c>
      <c r="Q209" s="157" t="str">
        <f>IFERROR(IF(IF(O209=301,"Sales Tax",VLOOKUP(P209,IF(O209&lt;=100,'Print Here'!$W:$X,'Enter Additional Product Here'!$G:$M),IF(O209&lt;=100,2,3),FALSE))=0,"",IF(O209=301,"Sales Tax",VLOOKUP(P209,IF(O209&lt;=100,'Print Here'!$W:$X,'Enter Additional Product Here'!$G:$M),IF(O209&lt;=100,2,3),FALSE))),"")</f>
        <v/>
      </c>
      <c r="R209" s="157"/>
      <c r="S209" s="157"/>
      <c r="T209" s="157"/>
      <c r="U209" s="157"/>
      <c r="V209" s="157"/>
      <c r="W209" s="157"/>
      <c r="X209" s="133" t="str">
        <f>IFERROR(IF(O209="","",IF(O209=301,"1",VLOOKUP(O209,IF(O209&lt;=100,'Enter Cabinet Order Here'!$E:$G,'Enter Additional Product Here'!$E:$G),IF(O209&lt;=100,3,2),FALSE))),"")</f>
        <v/>
      </c>
      <c r="Y209" s="134" t="str">
        <f>IFERROR(IF(O209="","",IF(O209=301,'Print Variations'!$D$5,VLOOKUP(O209,IF(O209&lt;=100,'Enter Cabinet Order Here'!$E:$K,'Enter Additional Product Here'!$E:$H),IF(O209&lt;=100,7,4),FALSE))),"")</f>
        <v/>
      </c>
      <c r="Z209" s="134" t="str">
        <f t="shared" si="8"/>
        <v/>
      </c>
      <c r="AD209" s="72" t="s">
        <v>923</v>
      </c>
      <c r="AE209" s="72" t="s">
        <v>3615</v>
      </c>
    </row>
    <row r="210" spans="3:31">
      <c r="C210" s="50" t="str">
        <f>IF(C209&lt;'Print Variations'!$F$5,C209+1,IF(C209='Print Variations'!$F$5,IF('Print Variations'!$F$7=0,IF('Print Variations'!$D$5="$","",IF(IFERROR(MATCH(301,C$13:C209,0),0)&gt;0,"",301)),101),IF(C209&gt;='Print Variations'!$F$7,IF(OR('Print Variations'!$D$5="$",'Print Variations'!$D$5=0),"",IF(IFERROR(MATCH(301,C$13:C209,0),0)&gt;0,"",301)),C209+1)))</f>
        <v/>
      </c>
      <c r="D210" s="32" t="str">
        <f>IFERROR(IF(C210="","",IF(C210=301,"Sales Tax",VLOOKUP(C210,IF(C210&lt;=100,'Enter Cabinet Order Here'!$E:$G,'Enter Additional Product Here'!$E:$G),IF(C210&lt;=100,2,3),FALSE))),"")</f>
        <v/>
      </c>
      <c r="E210" s="157" t="str">
        <f>IFERROR(IF(IF(C210=301,"Sales Tax",VLOOKUP(D210,IF(C210&lt;=100,'Print Here'!$W:$X,'Enter Additional Product Here'!$G:$M),IF(C210&lt;=100,2,3),FALSE))=0,"",IF(C210=301,"Sales Tax",VLOOKUP(D210,IF(C210&lt;=100,'Print Here'!$W:$X,'Enter Additional Product Here'!$G:$M),IF(C210&lt;=100,2,3),FALSE))),"")</f>
        <v/>
      </c>
      <c r="F210" s="157"/>
      <c r="G210" s="157"/>
      <c r="H210" s="157"/>
      <c r="I210" s="157"/>
      <c r="J210" s="157"/>
      <c r="K210" s="133" t="str">
        <f>IFERROR(IF(C210="","",IF(C210=301,"1",VLOOKUP(C210,IF(C210&lt;=100,'Enter Cabinet Order Here'!$E:$G,'Enter Additional Product Here'!$E:$G),IF(C210&lt;=100,3,2),FALSE))),"")</f>
        <v/>
      </c>
      <c r="L210" s="134" t="str">
        <f>IFERROR(IF(C210=301,"",VLOOKUP(D210,IF(C210&lt;=100,'Enter Cabinet Order Here'!$X:$Y,'Enter Additional Product Here'!$G:$H),IF(C210&lt;=100,2,2),FALSE)),"")</f>
        <v/>
      </c>
      <c r="M210" s="134" t="str">
        <f>IFERROR(IF(C210="","",IF(C210=301,'Print Variations'!$D$5,VLOOKUP(C210,IF(C210&lt;=100,'Enter Cabinet Order Here'!$E:$K,'Enter Additional Product Here'!$E:$H),IF(C210&lt;=100,7,4),FALSE))),"")</f>
        <v/>
      </c>
      <c r="N210" s="134" t="str">
        <f t="shared" si="7"/>
        <v/>
      </c>
      <c r="O210" s="50" t="str">
        <f>IF(O209&lt;'Print Variations'!$F$5,O209+1,IF(O209='Print Variations'!$F$5,IF('Print Variations'!$F$7=0,IF('Print Variations'!$D$5="$","",IF(IFERROR(MATCH(301,O$13:O209,0),0)&gt;0,"",301)),101),IF(O209&gt;='Print Variations'!$F$7,IF(OR('Print Variations'!$D$5="$",'Print Variations'!$D$5=0),"",IF(IFERROR(MATCH(301,O$13:O209,0),0)&gt;0,"",301)),O209+1)))</f>
        <v/>
      </c>
      <c r="P210" s="32" t="str">
        <f>IFERROR(IF(O210="","",IF(O210=301,"Sales Tax",VLOOKUP(O210,IF(O210&lt;=100,'Enter Cabinet Order Here'!$E:$G,'Enter Additional Product Here'!$E:$G),IF(O210&lt;=100,2,3),FALSE))),"")</f>
        <v/>
      </c>
      <c r="Q210" s="157" t="str">
        <f>IFERROR(IF(IF(O210=301,"Sales Tax",VLOOKUP(P210,IF(O210&lt;=100,'Print Here'!$W:$X,'Enter Additional Product Here'!$G:$M),IF(O210&lt;=100,2,3),FALSE))=0,"",IF(O210=301,"Sales Tax",VLOOKUP(P210,IF(O210&lt;=100,'Print Here'!$W:$X,'Enter Additional Product Here'!$G:$M),IF(O210&lt;=100,2,3),FALSE))),"")</f>
        <v/>
      </c>
      <c r="R210" s="157"/>
      <c r="S210" s="157"/>
      <c r="T210" s="157"/>
      <c r="U210" s="157"/>
      <c r="V210" s="157"/>
      <c r="W210" s="157"/>
      <c r="X210" s="133" t="str">
        <f>IFERROR(IF(O210="","",IF(O210=301,"1",VLOOKUP(O210,IF(O210&lt;=100,'Enter Cabinet Order Here'!$E:$G,'Enter Additional Product Here'!$E:$G),IF(O210&lt;=100,3,2),FALSE))),"")</f>
        <v/>
      </c>
      <c r="Y210" s="134" t="str">
        <f>IFERROR(IF(O210="","",IF(O210=301,'Print Variations'!$D$5,VLOOKUP(O210,IF(O210&lt;=100,'Enter Cabinet Order Here'!$E:$K,'Enter Additional Product Here'!$E:$H),IF(O210&lt;=100,7,4),FALSE))),"")</f>
        <v/>
      </c>
      <c r="Z210" s="134" t="str">
        <f t="shared" si="8"/>
        <v/>
      </c>
      <c r="AD210" s="72" t="s">
        <v>4632</v>
      </c>
      <c r="AE210" s="72" t="s">
        <v>4969</v>
      </c>
    </row>
    <row r="211" spans="3:31">
      <c r="C211" s="50" t="str">
        <f>IF(C210&lt;'Print Variations'!$F$5,C210+1,IF(C210='Print Variations'!$F$5,IF('Print Variations'!$F$7=0,IF('Print Variations'!$D$5="$","",IF(IFERROR(MATCH(301,C$13:C210,0),0)&gt;0,"",301)),101),IF(C210&gt;='Print Variations'!$F$7,IF(OR('Print Variations'!$D$5="$",'Print Variations'!$D$5=0),"",IF(IFERROR(MATCH(301,C$13:C210,0),0)&gt;0,"",301)),C210+1)))</f>
        <v/>
      </c>
      <c r="D211" s="32" t="str">
        <f>IFERROR(IF(C211="","",IF(C211=301,"Sales Tax",VLOOKUP(C211,IF(C211&lt;=100,'Enter Cabinet Order Here'!$E:$G,'Enter Additional Product Here'!$E:$G),IF(C211&lt;=100,2,3),FALSE))),"")</f>
        <v/>
      </c>
      <c r="E211" s="157" t="str">
        <f>IFERROR(IF(IF(C211=301,"Sales Tax",VLOOKUP(D211,IF(C211&lt;=100,'Print Here'!$W:$X,'Enter Additional Product Here'!$G:$M),IF(C211&lt;=100,2,3),FALSE))=0,"",IF(C211=301,"Sales Tax",VLOOKUP(D211,IF(C211&lt;=100,'Print Here'!$W:$X,'Enter Additional Product Here'!$G:$M),IF(C211&lt;=100,2,3),FALSE))),"")</f>
        <v/>
      </c>
      <c r="F211" s="157"/>
      <c r="G211" s="157"/>
      <c r="H211" s="157"/>
      <c r="I211" s="157"/>
      <c r="J211" s="157"/>
      <c r="K211" s="133" t="str">
        <f>IFERROR(IF(C211="","",IF(C211=301,"1",VLOOKUP(C211,IF(C211&lt;=100,'Enter Cabinet Order Here'!$E:$G,'Enter Additional Product Here'!$E:$G),IF(C211&lt;=100,3,2),FALSE))),"")</f>
        <v/>
      </c>
      <c r="L211" s="134" t="str">
        <f>IFERROR(IF(C211=301,"",VLOOKUP(D211,IF(C211&lt;=100,'Enter Cabinet Order Here'!$X:$Y,'Enter Additional Product Here'!$G:$H),IF(C211&lt;=100,2,2),FALSE)),"")</f>
        <v/>
      </c>
      <c r="M211" s="134" t="str">
        <f>IFERROR(IF(C211="","",IF(C211=301,'Print Variations'!$D$5,VLOOKUP(C211,IF(C211&lt;=100,'Enter Cabinet Order Here'!$E:$K,'Enter Additional Product Here'!$E:$H),IF(C211&lt;=100,7,4),FALSE))),"")</f>
        <v/>
      </c>
      <c r="N211" s="134" t="str">
        <f t="shared" si="7"/>
        <v/>
      </c>
      <c r="O211" s="50" t="str">
        <f>IF(O210&lt;'Print Variations'!$F$5,O210+1,IF(O210='Print Variations'!$F$5,IF('Print Variations'!$F$7=0,IF('Print Variations'!$D$5="$","",IF(IFERROR(MATCH(301,O$13:O210,0),0)&gt;0,"",301)),101),IF(O210&gt;='Print Variations'!$F$7,IF(OR('Print Variations'!$D$5="$",'Print Variations'!$D$5=0),"",IF(IFERROR(MATCH(301,O$13:O210,0),0)&gt;0,"",301)),O210+1)))</f>
        <v/>
      </c>
      <c r="P211" s="32" t="str">
        <f>IFERROR(IF(O211="","",IF(O211=301,"Sales Tax",VLOOKUP(O211,IF(O211&lt;=100,'Enter Cabinet Order Here'!$E:$G,'Enter Additional Product Here'!$E:$G),IF(O211&lt;=100,2,3),FALSE))),"")</f>
        <v/>
      </c>
      <c r="Q211" s="157" t="str">
        <f>IFERROR(IF(IF(O211=301,"Sales Tax",VLOOKUP(P211,IF(O211&lt;=100,'Print Here'!$W:$X,'Enter Additional Product Here'!$G:$M),IF(O211&lt;=100,2,3),FALSE))=0,"",IF(O211=301,"Sales Tax",VLOOKUP(P211,IF(O211&lt;=100,'Print Here'!$W:$X,'Enter Additional Product Here'!$G:$M),IF(O211&lt;=100,2,3),FALSE))),"")</f>
        <v/>
      </c>
      <c r="R211" s="157"/>
      <c r="S211" s="157"/>
      <c r="T211" s="157"/>
      <c r="U211" s="157"/>
      <c r="V211" s="157"/>
      <c r="W211" s="157"/>
      <c r="X211" s="133" t="str">
        <f>IFERROR(IF(O211="","",IF(O211=301,"1",VLOOKUP(O211,IF(O211&lt;=100,'Enter Cabinet Order Here'!$E:$G,'Enter Additional Product Here'!$E:$G),IF(O211&lt;=100,3,2),FALSE))),"")</f>
        <v/>
      </c>
      <c r="Y211" s="134" t="str">
        <f>IFERROR(IF(O211="","",IF(O211=301,'Print Variations'!$D$5,VLOOKUP(O211,IF(O211&lt;=100,'Enter Cabinet Order Here'!$E:$K,'Enter Additional Product Here'!$E:$H),IF(O211&lt;=100,7,4),FALSE))),"")</f>
        <v/>
      </c>
      <c r="Z211" s="134" t="str">
        <f t="shared" si="8"/>
        <v/>
      </c>
      <c r="AD211" s="72" t="s">
        <v>924</v>
      </c>
      <c r="AE211" s="72" t="s">
        <v>4164</v>
      </c>
    </row>
    <row r="212" spans="3:31">
      <c r="C212" s="50" t="str">
        <f>IF(C211&lt;'Print Variations'!$F$5,C211+1,IF(C211='Print Variations'!$F$5,IF('Print Variations'!$F$7=0,IF('Print Variations'!$D$5="$","",IF(IFERROR(MATCH(301,C$13:C211,0),0)&gt;0,"",301)),101),IF(C211&gt;='Print Variations'!$F$7,IF(OR('Print Variations'!$D$5="$",'Print Variations'!$D$5=0),"",IF(IFERROR(MATCH(301,C$13:C211,0),0)&gt;0,"",301)),C211+1)))</f>
        <v/>
      </c>
      <c r="D212" s="32" t="str">
        <f>IFERROR(IF(C212="","",IF(C212=301,"Sales Tax",VLOOKUP(C212,IF(C212&lt;=100,'Enter Cabinet Order Here'!$E:$G,'Enter Additional Product Here'!$E:$G),IF(C212&lt;=100,2,3),FALSE))),"")</f>
        <v/>
      </c>
      <c r="E212" s="157" t="str">
        <f>IFERROR(IF(IF(C212=301,"Sales Tax",VLOOKUP(D212,IF(C212&lt;=100,'Print Here'!$W:$X,'Enter Additional Product Here'!$G:$M),IF(C212&lt;=100,2,3),FALSE))=0,"",IF(C212=301,"Sales Tax",VLOOKUP(D212,IF(C212&lt;=100,'Print Here'!$W:$X,'Enter Additional Product Here'!$G:$M),IF(C212&lt;=100,2,3),FALSE))),"")</f>
        <v/>
      </c>
      <c r="F212" s="157"/>
      <c r="G212" s="157"/>
      <c r="H212" s="157"/>
      <c r="I212" s="157"/>
      <c r="J212" s="157"/>
      <c r="K212" s="133" t="str">
        <f>IFERROR(IF(C212="","",IF(C212=301,"1",VLOOKUP(C212,IF(C212&lt;=100,'Enter Cabinet Order Here'!$E:$G,'Enter Additional Product Here'!$E:$G),IF(C212&lt;=100,3,2),FALSE))),"")</f>
        <v/>
      </c>
      <c r="L212" s="134" t="str">
        <f>IFERROR(IF(C212=301,"",VLOOKUP(D212,IF(C212&lt;=100,'Enter Cabinet Order Here'!$X:$Y,'Enter Additional Product Here'!$G:$H),IF(C212&lt;=100,2,2),FALSE)),"")</f>
        <v/>
      </c>
      <c r="M212" s="134" t="str">
        <f>IFERROR(IF(C212="","",IF(C212=301,'Print Variations'!$D$5,VLOOKUP(C212,IF(C212&lt;=100,'Enter Cabinet Order Here'!$E:$K,'Enter Additional Product Here'!$E:$H),IF(C212&lt;=100,7,4),FALSE))),"")</f>
        <v/>
      </c>
      <c r="N212" s="134" t="str">
        <f t="shared" si="7"/>
        <v/>
      </c>
      <c r="O212" s="50" t="str">
        <f>IF(O211&lt;'Print Variations'!$F$5,O211+1,IF(O211='Print Variations'!$F$5,IF('Print Variations'!$F$7=0,IF('Print Variations'!$D$5="$","",IF(IFERROR(MATCH(301,O$13:O211,0),0)&gt;0,"",301)),101),IF(O211&gt;='Print Variations'!$F$7,IF(OR('Print Variations'!$D$5="$",'Print Variations'!$D$5=0),"",IF(IFERROR(MATCH(301,O$13:O211,0),0)&gt;0,"",301)),O211+1)))</f>
        <v/>
      </c>
      <c r="P212" s="32" t="str">
        <f>IFERROR(IF(O212="","",IF(O212=301,"Sales Tax",VLOOKUP(O212,IF(O212&lt;=100,'Enter Cabinet Order Here'!$E:$G,'Enter Additional Product Here'!$E:$G),IF(O212&lt;=100,2,3),FALSE))),"")</f>
        <v/>
      </c>
      <c r="Q212" s="157" t="str">
        <f>IFERROR(IF(IF(O212=301,"Sales Tax",VLOOKUP(P212,IF(O212&lt;=100,'Print Here'!$W:$X,'Enter Additional Product Here'!$G:$M),IF(O212&lt;=100,2,3),FALSE))=0,"",IF(O212=301,"Sales Tax",VLOOKUP(P212,IF(O212&lt;=100,'Print Here'!$W:$X,'Enter Additional Product Here'!$G:$M),IF(O212&lt;=100,2,3),FALSE))),"")</f>
        <v/>
      </c>
      <c r="R212" s="157"/>
      <c r="S212" s="157"/>
      <c r="T212" s="157"/>
      <c r="U212" s="157"/>
      <c r="V212" s="157"/>
      <c r="W212" s="157"/>
      <c r="X212" s="133" t="str">
        <f>IFERROR(IF(O212="","",IF(O212=301,"1",VLOOKUP(O212,IF(O212&lt;=100,'Enter Cabinet Order Here'!$E:$G,'Enter Additional Product Here'!$E:$G),IF(O212&lt;=100,3,2),FALSE))),"")</f>
        <v/>
      </c>
      <c r="Y212" s="134" t="str">
        <f>IFERROR(IF(O212="","",IF(O212=301,'Print Variations'!$D$5,VLOOKUP(O212,IF(O212&lt;=100,'Enter Cabinet Order Here'!$E:$K,'Enter Additional Product Here'!$E:$H),IF(O212&lt;=100,7,4),FALSE))),"")</f>
        <v/>
      </c>
      <c r="Z212" s="134" t="str">
        <f t="shared" si="8"/>
        <v/>
      </c>
      <c r="AD212" s="72" t="s">
        <v>17</v>
      </c>
      <c r="AE212" s="72" t="s">
        <v>2973</v>
      </c>
    </row>
    <row r="213" spans="3:31">
      <c r="C213" s="50" t="str">
        <f>IF(C212&lt;'Print Variations'!$F$5,C212+1,IF(C212='Print Variations'!$F$5,IF('Print Variations'!$F$7=0,IF('Print Variations'!$D$5="$","",IF(IFERROR(MATCH(301,C$13:C212,0),0)&gt;0,"",301)),101),IF(C212&gt;='Print Variations'!$F$7,IF(OR('Print Variations'!$D$5="$",'Print Variations'!$D$5=0),"",IF(IFERROR(MATCH(301,C$13:C212,0),0)&gt;0,"",301)),C212+1)))</f>
        <v/>
      </c>
      <c r="D213" s="32" t="str">
        <f>IFERROR(IF(C213="","",IF(C213=301,"Sales Tax",VLOOKUP(C213,IF(C213&lt;=100,'Enter Cabinet Order Here'!$E:$G,'Enter Additional Product Here'!$E:$G),IF(C213&lt;=100,2,3),FALSE))),"")</f>
        <v/>
      </c>
      <c r="E213" s="157" t="str">
        <f>IFERROR(IF(IF(C213=301,"Sales Tax",VLOOKUP(D213,IF(C213&lt;=100,'Print Here'!$W:$X,'Enter Additional Product Here'!$G:$M),IF(C213&lt;=100,2,3),FALSE))=0,"",IF(C213=301,"Sales Tax",VLOOKUP(D213,IF(C213&lt;=100,'Print Here'!$W:$X,'Enter Additional Product Here'!$G:$M),IF(C213&lt;=100,2,3),FALSE))),"")</f>
        <v/>
      </c>
      <c r="F213" s="157"/>
      <c r="G213" s="157"/>
      <c r="H213" s="157"/>
      <c r="I213" s="157"/>
      <c r="J213" s="157"/>
      <c r="K213" s="133" t="str">
        <f>IFERROR(IF(C213="","",IF(C213=301,"1",VLOOKUP(C213,IF(C213&lt;=100,'Enter Cabinet Order Here'!$E:$G,'Enter Additional Product Here'!$E:$G),IF(C213&lt;=100,3,2),FALSE))),"")</f>
        <v/>
      </c>
      <c r="L213" s="134" t="str">
        <f>IFERROR(IF(C213=301,"",VLOOKUP(D213,IF(C213&lt;=100,'Enter Cabinet Order Here'!$X:$Y,'Enter Additional Product Here'!$G:$H),IF(C213&lt;=100,2,2),FALSE)),"")</f>
        <v/>
      </c>
      <c r="M213" s="134" t="str">
        <f>IFERROR(IF(C213="","",IF(C213=301,'Print Variations'!$D$5,VLOOKUP(C213,IF(C213&lt;=100,'Enter Cabinet Order Here'!$E:$K,'Enter Additional Product Here'!$E:$H),IF(C213&lt;=100,7,4),FALSE))),"")</f>
        <v/>
      </c>
      <c r="N213" s="134" t="str">
        <f t="shared" si="7"/>
        <v/>
      </c>
      <c r="O213" s="50" t="str">
        <f>IF(O212&lt;'Print Variations'!$F$5,O212+1,IF(O212='Print Variations'!$F$5,IF('Print Variations'!$F$7=0,IF('Print Variations'!$D$5="$","",IF(IFERROR(MATCH(301,O$13:O212,0),0)&gt;0,"",301)),101),IF(O212&gt;='Print Variations'!$F$7,IF(OR('Print Variations'!$D$5="$",'Print Variations'!$D$5=0),"",IF(IFERROR(MATCH(301,O$13:O212,0),0)&gt;0,"",301)),O212+1)))</f>
        <v/>
      </c>
      <c r="P213" s="32" t="str">
        <f>IFERROR(IF(O213="","",IF(O213=301,"Sales Tax",VLOOKUP(O213,IF(O213&lt;=100,'Enter Cabinet Order Here'!$E:$G,'Enter Additional Product Here'!$E:$G),IF(O213&lt;=100,2,3),FALSE))),"")</f>
        <v/>
      </c>
      <c r="Q213" s="157" t="str">
        <f>IFERROR(IF(IF(O213=301,"Sales Tax",VLOOKUP(P213,IF(O213&lt;=100,'Print Here'!$W:$X,'Enter Additional Product Here'!$G:$M),IF(O213&lt;=100,2,3),FALSE))=0,"",IF(O213=301,"Sales Tax",VLOOKUP(P213,IF(O213&lt;=100,'Print Here'!$W:$X,'Enter Additional Product Here'!$G:$M),IF(O213&lt;=100,2,3),FALSE))),"")</f>
        <v/>
      </c>
      <c r="R213" s="157"/>
      <c r="S213" s="157"/>
      <c r="T213" s="157"/>
      <c r="U213" s="157"/>
      <c r="V213" s="157"/>
      <c r="W213" s="157"/>
      <c r="X213" s="133" t="str">
        <f>IFERROR(IF(O213="","",IF(O213=301,"1",VLOOKUP(O213,IF(O213&lt;=100,'Enter Cabinet Order Here'!$E:$G,'Enter Additional Product Here'!$E:$G),IF(O213&lt;=100,3,2),FALSE))),"")</f>
        <v/>
      </c>
      <c r="Y213" s="134" t="str">
        <f>IFERROR(IF(O213="","",IF(O213=301,'Print Variations'!$D$5,VLOOKUP(O213,IF(O213&lt;=100,'Enter Cabinet Order Here'!$E:$K,'Enter Additional Product Here'!$E:$H),IF(O213&lt;=100,7,4),FALSE))),"")</f>
        <v/>
      </c>
      <c r="Z213" s="134" t="str">
        <f t="shared" si="8"/>
        <v/>
      </c>
      <c r="AD213" s="72" t="s">
        <v>18</v>
      </c>
      <c r="AE213" s="72" t="s">
        <v>2425</v>
      </c>
    </row>
    <row r="214" spans="3:31">
      <c r="AD214" s="72" t="s">
        <v>19</v>
      </c>
      <c r="AE214" s="72" t="s">
        <v>3512</v>
      </c>
    </row>
    <row r="215" spans="3:31">
      <c r="AD215" s="72" t="s">
        <v>4524</v>
      </c>
      <c r="AE215" s="72" t="s">
        <v>4970</v>
      </c>
    </row>
    <row r="216" spans="3:31">
      <c r="AD216" s="72" t="s">
        <v>20</v>
      </c>
      <c r="AE216" s="72" t="s">
        <v>3910</v>
      </c>
    </row>
    <row r="217" spans="3:31">
      <c r="AD217" s="72" t="s">
        <v>416</v>
      </c>
      <c r="AE217" s="72" t="s">
        <v>4971</v>
      </c>
    </row>
    <row r="218" spans="3:31">
      <c r="AD218" s="72" t="s">
        <v>417</v>
      </c>
      <c r="AE218" s="72" t="s">
        <v>4972</v>
      </c>
    </row>
    <row r="219" spans="3:31">
      <c r="AD219" s="72" t="s">
        <v>418</v>
      </c>
      <c r="AE219" s="72" t="s">
        <v>4973</v>
      </c>
    </row>
    <row r="220" spans="3:31">
      <c r="AD220" s="72" t="s">
        <v>925</v>
      </c>
      <c r="AE220" s="72" t="s">
        <v>3220</v>
      </c>
    </row>
    <row r="221" spans="3:31">
      <c r="AD221" s="72" t="s">
        <v>926</v>
      </c>
      <c r="AE221" s="72" t="s">
        <v>2680</v>
      </c>
    </row>
    <row r="222" spans="3:31">
      <c r="AD222" s="72" t="s">
        <v>927</v>
      </c>
      <c r="AE222" s="72" t="s">
        <v>3616</v>
      </c>
    </row>
    <row r="223" spans="3:31">
      <c r="AD223" s="72" t="s">
        <v>4525</v>
      </c>
      <c r="AE223" s="72" t="s">
        <v>4974</v>
      </c>
    </row>
    <row r="224" spans="3:31">
      <c r="AD224" s="72" t="s">
        <v>928</v>
      </c>
      <c r="AE224" s="72" t="s">
        <v>4502</v>
      </c>
    </row>
    <row r="225" spans="30:31">
      <c r="AD225" s="72" t="s">
        <v>21</v>
      </c>
      <c r="AE225" s="72" t="s">
        <v>2974</v>
      </c>
    </row>
    <row r="226" spans="30:31">
      <c r="AD226" s="72" t="s">
        <v>25</v>
      </c>
      <c r="AE226" s="72" t="s">
        <v>2427</v>
      </c>
    </row>
    <row r="227" spans="30:31">
      <c r="AD227" s="72" t="s">
        <v>26</v>
      </c>
      <c r="AE227" s="72" t="s">
        <v>3912</v>
      </c>
    </row>
    <row r="228" spans="30:31">
      <c r="AD228" s="72" t="s">
        <v>22</v>
      </c>
      <c r="AE228" s="72" t="s">
        <v>2426</v>
      </c>
    </row>
    <row r="229" spans="30:31">
      <c r="AD229" s="72" t="s">
        <v>23</v>
      </c>
      <c r="AE229" s="72" t="s">
        <v>3911</v>
      </c>
    </row>
    <row r="230" spans="30:31">
      <c r="AD230" s="72" t="s">
        <v>24</v>
      </c>
      <c r="AE230" s="72" t="s">
        <v>3513</v>
      </c>
    </row>
    <row r="231" spans="30:31">
      <c r="AD231" s="72" t="s">
        <v>4526</v>
      </c>
      <c r="AE231" s="72" t="s">
        <v>4975</v>
      </c>
    </row>
    <row r="232" spans="30:31">
      <c r="AD232" s="72" t="s">
        <v>27</v>
      </c>
      <c r="AE232" s="72" t="s">
        <v>2975</v>
      </c>
    </row>
    <row r="233" spans="30:31">
      <c r="AD233" s="72" t="s">
        <v>28</v>
      </c>
      <c r="AE233" s="72" t="s">
        <v>2428</v>
      </c>
    </row>
    <row r="234" spans="30:31">
      <c r="AD234" s="72" t="s">
        <v>29</v>
      </c>
      <c r="AE234" s="72" t="s">
        <v>3913</v>
      </c>
    </row>
    <row r="235" spans="30:31">
      <c r="AD235" s="72" t="s">
        <v>30</v>
      </c>
      <c r="AE235" s="72" t="s">
        <v>3514</v>
      </c>
    </row>
    <row r="236" spans="30:31">
      <c r="AD236" s="72" t="s">
        <v>4527</v>
      </c>
      <c r="AE236" s="72" t="s">
        <v>4976</v>
      </c>
    </row>
    <row r="237" spans="30:31">
      <c r="AD237" s="72" t="s">
        <v>31</v>
      </c>
      <c r="AE237" s="72" t="s">
        <v>2976</v>
      </c>
    </row>
    <row r="238" spans="30:31">
      <c r="AD238" s="72" t="s">
        <v>32</v>
      </c>
      <c r="AE238" s="72" t="s">
        <v>2429</v>
      </c>
    </row>
    <row r="239" spans="30:31">
      <c r="AD239" s="72" t="s">
        <v>33</v>
      </c>
      <c r="AE239" s="72" t="s">
        <v>3914</v>
      </c>
    </row>
    <row r="240" spans="30:31">
      <c r="AD240" s="72" t="s">
        <v>34</v>
      </c>
      <c r="AE240" s="72" t="s">
        <v>3515</v>
      </c>
    </row>
    <row r="241" spans="30:31">
      <c r="AD241" s="72" t="s">
        <v>4528</v>
      </c>
      <c r="AE241" s="72" t="s">
        <v>4977</v>
      </c>
    </row>
    <row r="242" spans="30:31">
      <c r="AD242" s="72" t="s">
        <v>929</v>
      </c>
      <c r="AE242" s="72" t="s">
        <v>3221</v>
      </c>
    </row>
    <row r="243" spans="30:31">
      <c r="AD243" s="72" t="s">
        <v>930</v>
      </c>
      <c r="AE243" s="72" t="s">
        <v>2681</v>
      </c>
    </row>
    <row r="244" spans="30:31">
      <c r="AD244" s="72" t="s">
        <v>931</v>
      </c>
      <c r="AE244" s="72" t="s">
        <v>3617</v>
      </c>
    </row>
    <row r="245" spans="30:31">
      <c r="AD245" s="72" t="s">
        <v>4633</v>
      </c>
      <c r="AE245" s="72" t="s">
        <v>4978</v>
      </c>
    </row>
    <row r="246" spans="30:31">
      <c r="AD246" s="72" t="s">
        <v>932</v>
      </c>
      <c r="AE246" s="72" t="s">
        <v>4165</v>
      </c>
    </row>
    <row r="247" spans="30:31">
      <c r="AD247" s="72" t="s">
        <v>419</v>
      </c>
      <c r="AE247" s="72" t="s">
        <v>3065</v>
      </c>
    </row>
    <row r="248" spans="30:31">
      <c r="AD248" s="72" t="s">
        <v>420</v>
      </c>
      <c r="AE248" s="72" t="s">
        <v>2523</v>
      </c>
    </row>
    <row r="249" spans="30:31">
      <c r="AD249" s="72" t="s">
        <v>421</v>
      </c>
      <c r="AE249" s="72" t="s">
        <v>4008</v>
      </c>
    </row>
    <row r="250" spans="30:31">
      <c r="AD250" s="72" t="s">
        <v>933</v>
      </c>
      <c r="AE250" s="72" t="s">
        <v>3222</v>
      </c>
    </row>
    <row r="251" spans="30:31">
      <c r="AD251" s="72" t="s">
        <v>934</v>
      </c>
      <c r="AE251" s="72" t="s">
        <v>2682</v>
      </c>
    </row>
    <row r="252" spans="30:31">
      <c r="AD252" s="72" t="s">
        <v>935</v>
      </c>
      <c r="AE252" s="72" t="s">
        <v>3618</v>
      </c>
    </row>
    <row r="253" spans="30:31">
      <c r="AD253" s="72" t="s">
        <v>4634</v>
      </c>
      <c r="AE253" s="72" t="s">
        <v>4979</v>
      </c>
    </row>
    <row r="254" spans="30:31">
      <c r="AD254" s="72" t="s">
        <v>936</v>
      </c>
      <c r="AE254" s="72" t="s">
        <v>4166</v>
      </c>
    </row>
    <row r="255" spans="30:31">
      <c r="AD255" s="72" t="s">
        <v>937</v>
      </c>
      <c r="AE255" s="72" t="s">
        <v>3223</v>
      </c>
    </row>
    <row r="256" spans="30:31">
      <c r="AD256" s="72" t="s">
        <v>938</v>
      </c>
      <c r="AE256" s="72" t="s">
        <v>2683</v>
      </c>
    </row>
    <row r="257" spans="30:31">
      <c r="AD257" s="72" t="s">
        <v>939</v>
      </c>
      <c r="AE257" s="72" t="s">
        <v>3619</v>
      </c>
    </row>
    <row r="258" spans="30:31">
      <c r="AD258" s="72" t="s">
        <v>4635</v>
      </c>
      <c r="AE258" s="72" t="s">
        <v>4980</v>
      </c>
    </row>
    <row r="259" spans="30:31">
      <c r="AD259" s="72" t="s">
        <v>940</v>
      </c>
      <c r="AE259" s="72" t="s">
        <v>4167</v>
      </c>
    </row>
    <row r="260" spans="30:31">
      <c r="AD260" s="72" t="s">
        <v>422</v>
      </c>
      <c r="AE260" s="72" t="s">
        <v>3066</v>
      </c>
    </row>
    <row r="261" spans="30:31">
      <c r="AD261" s="72" t="s">
        <v>423</v>
      </c>
      <c r="AE261" s="72" t="s">
        <v>2524</v>
      </c>
    </row>
    <row r="262" spans="30:31">
      <c r="AD262" s="72" t="s">
        <v>424</v>
      </c>
      <c r="AE262" s="72" t="s">
        <v>4009</v>
      </c>
    </row>
    <row r="263" spans="30:31">
      <c r="AD263" s="72" t="s">
        <v>941</v>
      </c>
      <c r="AE263" s="72" t="s">
        <v>3224</v>
      </c>
    </row>
    <row r="264" spans="30:31">
      <c r="AD264" s="72" t="s">
        <v>942</v>
      </c>
      <c r="AE264" s="72" t="s">
        <v>2684</v>
      </c>
    </row>
    <row r="265" spans="30:31">
      <c r="AD265" s="72" t="s">
        <v>943</v>
      </c>
      <c r="AE265" s="72" t="s">
        <v>3620</v>
      </c>
    </row>
    <row r="266" spans="30:31">
      <c r="AD266" s="72" t="s">
        <v>4636</v>
      </c>
      <c r="AE266" s="72" t="s">
        <v>4981</v>
      </c>
    </row>
    <row r="267" spans="30:31">
      <c r="AD267" s="72" t="s">
        <v>944</v>
      </c>
      <c r="AE267" s="72" t="s">
        <v>4168</v>
      </c>
    </row>
    <row r="268" spans="30:31">
      <c r="AD268" s="72" t="s">
        <v>945</v>
      </c>
      <c r="AE268" s="72" t="s">
        <v>3225</v>
      </c>
    </row>
    <row r="269" spans="30:31">
      <c r="AD269" s="72" t="s">
        <v>946</v>
      </c>
      <c r="AE269" s="72" t="s">
        <v>2685</v>
      </c>
    </row>
    <row r="270" spans="30:31">
      <c r="AD270" s="72" t="s">
        <v>947</v>
      </c>
      <c r="AE270" s="72" t="s">
        <v>3621</v>
      </c>
    </row>
    <row r="271" spans="30:31">
      <c r="AD271" s="72" t="s">
        <v>4637</v>
      </c>
      <c r="AE271" s="72" t="s">
        <v>4982</v>
      </c>
    </row>
    <row r="272" spans="30:31">
      <c r="AD272" s="72" t="s">
        <v>948</v>
      </c>
      <c r="AE272" s="72" t="s">
        <v>4169</v>
      </c>
    </row>
    <row r="273" spans="30:31">
      <c r="AD273" s="72" t="s">
        <v>425</v>
      </c>
      <c r="AE273" s="72" t="s">
        <v>3067</v>
      </c>
    </row>
    <row r="274" spans="30:31">
      <c r="AD274" s="72" t="s">
        <v>426</v>
      </c>
      <c r="AE274" s="72" t="s">
        <v>2525</v>
      </c>
    </row>
    <row r="275" spans="30:31">
      <c r="AD275" s="72" t="s">
        <v>427</v>
      </c>
      <c r="AE275" s="72" t="s">
        <v>4010</v>
      </c>
    </row>
    <row r="276" spans="30:31">
      <c r="AD276" s="72" t="s">
        <v>949</v>
      </c>
      <c r="AE276" s="72" t="s">
        <v>3226</v>
      </c>
    </row>
    <row r="277" spans="30:31">
      <c r="AD277" s="72" t="s">
        <v>950</v>
      </c>
      <c r="AE277" s="72" t="s">
        <v>2686</v>
      </c>
    </row>
    <row r="278" spans="30:31">
      <c r="AD278" s="72" t="s">
        <v>951</v>
      </c>
      <c r="AE278" s="72" t="s">
        <v>3622</v>
      </c>
    </row>
    <row r="279" spans="30:31">
      <c r="AD279" s="72" t="s">
        <v>4638</v>
      </c>
      <c r="AE279" s="72" t="s">
        <v>4983</v>
      </c>
    </row>
    <row r="280" spans="30:31">
      <c r="AD280" s="72" t="s">
        <v>952</v>
      </c>
      <c r="AE280" s="72" t="s">
        <v>4170</v>
      </c>
    </row>
    <row r="281" spans="30:31">
      <c r="AD281" s="72" t="s">
        <v>953</v>
      </c>
      <c r="AE281" s="72" t="s">
        <v>3227</v>
      </c>
    </row>
    <row r="282" spans="30:31">
      <c r="AD282" s="72" t="s">
        <v>954</v>
      </c>
      <c r="AE282" s="72" t="s">
        <v>2687</v>
      </c>
    </row>
    <row r="283" spans="30:31">
      <c r="AD283" s="72" t="s">
        <v>955</v>
      </c>
      <c r="AE283" s="72" t="s">
        <v>3623</v>
      </c>
    </row>
    <row r="284" spans="30:31">
      <c r="AD284" s="72" t="s">
        <v>4639</v>
      </c>
      <c r="AE284" s="72" t="s">
        <v>4984</v>
      </c>
    </row>
    <row r="285" spans="30:31">
      <c r="AD285" s="72" t="s">
        <v>956</v>
      </c>
      <c r="AE285" s="72" t="s">
        <v>4171</v>
      </c>
    </row>
    <row r="286" spans="30:31">
      <c r="AD286" s="72" t="s">
        <v>428</v>
      </c>
      <c r="AE286" s="72" t="s">
        <v>3068</v>
      </c>
    </row>
    <row r="287" spans="30:31">
      <c r="AD287" s="72" t="s">
        <v>429</v>
      </c>
      <c r="AE287" s="72" t="s">
        <v>2526</v>
      </c>
    </row>
    <row r="288" spans="30:31">
      <c r="AD288" s="72" t="s">
        <v>430</v>
      </c>
      <c r="AE288" s="72" t="s">
        <v>4011</v>
      </c>
    </row>
    <row r="289" spans="30:31">
      <c r="AD289" s="72" t="s">
        <v>957</v>
      </c>
      <c r="AE289" s="72" t="s">
        <v>3228</v>
      </c>
    </row>
    <row r="290" spans="30:31">
      <c r="AD290" s="72" t="s">
        <v>958</v>
      </c>
      <c r="AE290" s="72" t="s">
        <v>2688</v>
      </c>
    </row>
    <row r="291" spans="30:31">
      <c r="AD291" s="72" t="s">
        <v>959</v>
      </c>
      <c r="AE291" s="72" t="s">
        <v>3624</v>
      </c>
    </row>
    <row r="292" spans="30:31">
      <c r="AD292" s="72" t="s">
        <v>4640</v>
      </c>
      <c r="AE292" s="72" t="s">
        <v>4985</v>
      </c>
    </row>
    <row r="293" spans="30:31">
      <c r="AD293" s="72" t="s">
        <v>960</v>
      </c>
      <c r="AE293" s="72" t="s">
        <v>4172</v>
      </c>
    </row>
    <row r="294" spans="30:31">
      <c r="AD294" s="72" t="s">
        <v>35</v>
      </c>
      <c r="AE294" s="72" t="s">
        <v>2977</v>
      </c>
    </row>
    <row r="295" spans="30:31">
      <c r="AD295" s="72" t="s">
        <v>36</v>
      </c>
      <c r="AE295" s="72" t="s">
        <v>2430</v>
      </c>
    </row>
    <row r="296" spans="30:31">
      <c r="AD296" s="72" t="s">
        <v>37</v>
      </c>
      <c r="AE296" s="72" t="s">
        <v>3915</v>
      </c>
    </row>
    <row r="297" spans="30:31">
      <c r="AD297" s="72" t="s">
        <v>38</v>
      </c>
      <c r="AE297" s="72" t="s">
        <v>3516</v>
      </c>
    </row>
    <row r="298" spans="30:31">
      <c r="AD298" s="72" t="s">
        <v>4529</v>
      </c>
      <c r="AE298" s="72" t="s">
        <v>4986</v>
      </c>
    </row>
    <row r="299" spans="30:31">
      <c r="AD299" s="72" t="s">
        <v>39</v>
      </c>
      <c r="AE299" s="72" t="s">
        <v>2431</v>
      </c>
    </row>
    <row r="300" spans="30:31">
      <c r="AD300" s="72" t="s">
        <v>40</v>
      </c>
      <c r="AE300" s="72" t="s">
        <v>3916</v>
      </c>
    </row>
    <row r="301" spans="30:31">
      <c r="AD301" s="72" t="s">
        <v>41</v>
      </c>
      <c r="AE301" s="72" t="s">
        <v>2432</v>
      </c>
    </row>
    <row r="302" spans="30:31">
      <c r="AD302" s="72" t="s">
        <v>42</v>
      </c>
      <c r="AE302" s="72" t="s">
        <v>3917</v>
      </c>
    </row>
    <row r="303" spans="30:31">
      <c r="AD303" s="72" t="s">
        <v>43</v>
      </c>
      <c r="AE303" s="72" t="s">
        <v>2978</v>
      </c>
    </row>
    <row r="304" spans="30:31">
      <c r="AD304" s="72" t="s">
        <v>44</v>
      </c>
      <c r="AE304" s="72" t="s">
        <v>2433</v>
      </c>
    </row>
    <row r="305" spans="30:31">
      <c r="AD305" s="72" t="s">
        <v>45</v>
      </c>
      <c r="AE305" s="72" t="s">
        <v>3918</v>
      </c>
    </row>
    <row r="306" spans="30:31">
      <c r="AD306" s="72" t="s">
        <v>46</v>
      </c>
      <c r="AE306" s="72" t="s">
        <v>3517</v>
      </c>
    </row>
    <row r="307" spans="30:31">
      <c r="AD307" s="72" t="s">
        <v>4530</v>
      </c>
      <c r="AE307" s="72" t="s">
        <v>4987</v>
      </c>
    </row>
    <row r="308" spans="30:31">
      <c r="AD308" s="72" t="s">
        <v>47</v>
      </c>
      <c r="AE308" s="72" t="s">
        <v>4988</v>
      </c>
    </row>
    <row r="309" spans="30:31">
      <c r="AD309" s="72" t="s">
        <v>4932</v>
      </c>
      <c r="AE309" s="72" t="s">
        <v>4989</v>
      </c>
    </row>
    <row r="310" spans="30:31">
      <c r="AD310" s="72" t="s">
        <v>48</v>
      </c>
      <c r="AE310" s="72" t="s">
        <v>2979</v>
      </c>
    </row>
    <row r="311" spans="30:31">
      <c r="AD311" s="72" t="s">
        <v>49</v>
      </c>
      <c r="AE311" s="72" t="s">
        <v>2434</v>
      </c>
    </row>
    <row r="312" spans="30:31">
      <c r="AD312" s="72" t="s">
        <v>50</v>
      </c>
      <c r="AE312" s="72" t="s">
        <v>3919</v>
      </c>
    </row>
    <row r="313" spans="30:31">
      <c r="AD313" s="72" t="s">
        <v>51</v>
      </c>
      <c r="AE313" s="72" t="s">
        <v>3518</v>
      </c>
    </row>
    <row r="314" spans="30:31">
      <c r="AD314" s="72" t="s">
        <v>4531</v>
      </c>
      <c r="AE314" s="72" t="s">
        <v>4990</v>
      </c>
    </row>
    <row r="315" spans="30:31">
      <c r="AD315" s="72" t="s">
        <v>52</v>
      </c>
      <c r="AE315" s="72" t="s">
        <v>2980</v>
      </c>
    </row>
    <row r="316" spans="30:31">
      <c r="AD316" s="72" t="s">
        <v>53</v>
      </c>
      <c r="AE316" s="72" t="s">
        <v>2435</v>
      </c>
    </row>
    <row r="317" spans="30:31">
      <c r="AD317" s="72" t="s">
        <v>54</v>
      </c>
      <c r="AE317" s="72" t="s">
        <v>3920</v>
      </c>
    </row>
    <row r="318" spans="30:31">
      <c r="AD318" s="72" t="s">
        <v>55</v>
      </c>
      <c r="AE318" s="72" t="s">
        <v>3519</v>
      </c>
    </row>
    <row r="319" spans="30:31">
      <c r="AD319" s="72" t="s">
        <v>4532</v>
      </c>
      <c r="AE319" s="72" t="s">
        <v>4991</v>
      </c>
    </row>
    <row r="320" spans="30:31">
      <c r="AD320" s="72" t="s">
        <v>56</v>
      </c>
      <c r="AE320" s="72" t="s">
        <v>2981</v>
      </c>
    </row>
    <row r="321" spans="30:31">
      <c r="AD321" s="72" t="s">
        <v>57</v>
      </c>
      <c r="AE321" s="72" t="s">
        <v>2436</v>
      </c>
    </row>
    <row r="322" spans="30:31">
      <c r="AD322" s="72" t="s">
        <v>58</v>
      </c>
      <c r="AE322" s="72" t="s">
        <v>3921</v>
      </c>
    </row>
    <row r="323" spans="30:31">
      <c r="AD323" s="72" t="s">
        <v>59</v>
      </c>
      <c r="AE323" s="72" t="s">
        <v>3520</v>
      </c>
    </row>
    <row r="324" spans="30:31">
      <c r="AD324" s="72" t="s">
        <v>4533</v>
      </c>
      <c r="AE324" s="72" t="s">
        <v>4992</v>
      </c>
    </row>
    <row r="325" spans="30:31">
      <c r="AD325" s="72" t="s">
        <v>2357</v>
      </c>
      <c r="AE325" s="72" t="s">
        <v>3511</v>
      </c>
    </row>
    <row r="326" spans="30:31">
      <c r="AD326" s="72" t="s">
        <v>2358</v>
      </c>
      <c r="AE326" s="72" t="s">
        <v>2972</v>
      </c>
    </row>
    <row r="327" spans="30:31">
      <c r="AD327" s="72" t="s">
        <v>2360</v>
      </c>
      <c r="AE327" s="72" t="s">
        <v>4456</v>
      </c>
    </row>
    <row r="328" spans="30:31">
      <c r="AD328" s="72" t="s">
        <v>2359</v>
      </c>
      <c r="AE328" s="72" t="s">
        <v>3908</v>
      </c>
    </row>
    <row r="329" spans="30:31">
      <c r="AD329" s="72" t="s">
        <v>4534</v>
      </c>
      <c r="AE329" s="72" t="s">
        <v>4993</v>
      </c>
    </row>
    <row r="330" spans="30:31">
      <c r="AD330" s="72" t="s">
        <v>60</v>
      </c>
      <c r="AE330" s="72" t="s">
        <v>2982</v>
      </c>
    </row>
    <row r="331" spans="30:31">
      <c r="AD331" s="72" t="s">
        <v>61</v>
      </c>
      <c r="AE331" s="72" t="s">
        <v>2437</v>
      </c>
    </row>
    <row r="332" spans="30:31">
      <c r="AD332" s="72" t="s">
        <v>62</v>
      </c>
      <c r="AE332" s="72" t="s">
        <v>3922</v>
      </c>
    </row>
    <row r="333" spans="30:31">
      <c r="AD333" s="72" t="s">
        <v>63</v>
      </c>
      <c r="AE333" s="72" t="s">
        <v>3521</v>
      </c>
    </row>
    <row r="334" spans="30:31">
      <c r="AD334" s="72" t="s">
        <v>4535</v>
      </c>
      <c r="AE334" s="72" t="s">
        <v>4994</v>
      </c>
    </row>
    <row r="335" spans="30:31">
      <c r="AD335" s="72" t="s">
        <v>64</v>
      </c>
      <c r="AE335" s="72" t="s">
        <v>2983</v>
      </c>
    </row>
    <row r="336" spans="30:31">
      <c r="AD336" s="72" t="s">
        <v>65</v>
      </c>
      <c r="AE336" s="72" t="s">
        <v>2438</v>
      </c>
    </row>
    <row r="337" spans="30:31">
      <c r="AD337" s="72" t="s">
        <v>66</v>
      </c>
      <c r="AE337" s="72" t="s">
        <v>3923</v>
      </c>
    </row>
    <row r="338" spans="30:31">
      <c r="AD338" s="72" t="s">
        <v>67</v>
      </c>
      <c r="AE338" s="72" t="s">
        <v>3522</v>
      </c>
    </row>
    <row r="339" spans="30:31">
      <c r="AD339" s="72" t="s">
        <v>4536</v>
      </c>
      <c r="AE339" s="72" t="s">
        <v>4995</v>
      </c>
    </row>
    <row r="340" spans="30:31">
      <c r="AD340" s="72" t="s">
        <v>68</v>
      </c>
      <c r="AE340" s="72" t="s">
        <v>2984</v>
      </c>
    </row>
    <row r="341" spans="30:31">
      <c r="AD341" s="72" t="s">
        <v>69</v>
      </c>
      <c r="AE341" s="72" t="s">
        <v>2439</v>
      </c>
    </row>
    <row r="342" spans="30:31">
      <c r="AD342" s="72" t="s">
        <v>70</v>
      </c>
      <c r="AE342" s="72" t="s">
        <v>3924</v>
      </c>
    </row>
    <row r="343" spans="30:31">
      <c r="AD343" s="72" t="s">
        <v>71</v>
      </c>
      <c r="AE343" s="72" t="s">
        <v>3523</v>
      </c>
    </row>
    <row r="344" spans="30:31">
      <c r="AD344" s="72" t="s">
        <v>4537</v>
      </c>
      <c r="AE344" s="72" t="s">
        <v>4996</v>
      </c>
    </row>
    <row r="345" spans="30:31">
      <c r="AD345" s="72" t="s">
        <v>961</v>
      </c>
      <c r="AE345" s="72" t="s">
        <v>3229</v>
      </c>
    </row>
    <row r="346" spans="30:31">
      <c r="AD346" s="72" t="s">
        <v>962</v>
      </c>
      <c r="AE346" s="72" t="s">
        <v>2689</v>
      </c>
    </row>
    <row r="347" spans="30:31">
      <c r="AD347" s="72" t="s">
        <v>963</v>
      </c>
      <c r="AE347" s="72" t="s">
        <v>3625</v>
      </c>
    </row>
    <row r="348" spans="30:31">
      <c r="AD348" s="72" t="s">
        <v>4641</v>
      </c>
      <c r="AE348" s="72" t="s">
        <v>4997</v>
      </c>
    </row>
    <row r="349" spans="30:31">
      <c r="AD349" s="72" t="s">
        <v>964</v>
      </c>
      <c r="AE349" s="72" t="s">
        <v>4173</v>
      </c>
    </row>
    <row r="350" spans="30:31">
      <c r="AD350" s="72" t="s">
        <v>431</v>
      </c>
      <c r="AE350" s="72" t="s">
        <v>3069</v>
      </c>
    </row>
    <row r="351" spans="30:31">
      <c r="AD351" s="72" t="s">
        <v>432</v>
      </c>
      <c r="AE351" s="72" t="s">
        <v>2527</v>
      </c>
    </row>
    <row r="352" spans="30:31">
      <c r="AD352" s="72" t="s">
        <v>433</v>
      </c>
      <c r="AE352" s="72" t="s">
        <v>4012</v>
      </c>
    </row>
    <row r="353" spans="30:31">
      <c r="AD353" s="72" t="s">
        <v>965</v>
      </c>
      <c r="AE353" s="72" t="s">
        <v>3230</v>
      </c>
    </row>
    <row r="354" spans="30:31">
      <c r="AD354" s="72" t="s">
        <v>966</v>
      </c>
      <c r="AE354" s="72" t="s">
        <v>2690</v>
      </c>
    </row>
    <row r="355" spans="30:31">
      <c r="AD355" s="72" t="s">
        <v>967</v>
      </c>
      <c r="AE355" s="72" t="s">
        <v>3626</v>
      </c>
    </row>
    <row r="356" spans="30:31">
      <c r="AD356" s="72" t="s">
        <v>4642</v>
      </c>
      <c r="AE356" s="72" t="s">
        <v>4998</v>
      </c>
    </row>
    <row r="357" spans="30:31">
      <c r="AD357" s="72" t="s">
        <v>968</v>
      </c>
      <c r="AE357" s="72" t="s">
        <v>4174</v>
      </c>
    </row>
    <row r="358" spans="30:31">
      <c r="AD358" s="72" t="s">
        <v>969</v>
      </c>
      <c r="AE358" s="72" t="s">
        <v>3231</v>
      </c>
    </row>
    <row r="359" spans="30:31">
      <c r="AD359" s="72" t="s">
        <v>970</v>
      </c>
      <c r="AE359" s="72" t="s">
        <v>2691</v>
      </c>
    </row>
    <row r="360" spans="30:31">
      <c r="AD360" s="72" t="s">
        <v>971</v>
      </c>
      <c r="AE360" s="72" t="s">
        <v>3627</v>
      </c>
    </row>
    <row r="361" spans="30:31">
      <c r="AD361" s="72" t="s">
        <v>4643</v>
      </c>
      <c r="AE361" s="72" t="s">
        <v>4999</v>
      </c>
    </row>
    <row r="362" spans="30:31">
      <c r="AD362" s="72" t="s">
        <v>972</v>
      </c>
      <c r="AE362" s="72" t="s">
        <v>4175</v>
      </c>
    </row>
    <row r="363" spans="30:31">
      <c r="AD363" s="72" t="s">
        <v>434</v>
      </c>
      <c r="AE363" s="72" t="s">
        <v>3070</v>
      </c>
    </row>
    <row r="364" spans="30:31">
      <c r="AD364" s="72" t="s">
        <v>435</v>
      </c>
      <c r="AE364" s="72" t="s">
        <v>2528</v>
      </c>
    </row>
    <row r="365" spans="30:31">
      <c r="AD365" s="72" t="s">
        <v>436</v>
      </c>
      <c r="AE365" s="72" t="s">
        <v>4013</v>
      </c>
    </row>
    <row r="366" spans="30:31">
      <c r="AD366" s="72" t="s">
        <v>973</v>
      </c>
      <c r="AE366" s="72" t="s">
        <v>3232</v>
      </c>
    </row>
    <row r="367" spans="30:31">
      <c r="AD367" s="72" t="s">
        <v>974</v>
      </c>
      <c r="AE367" s="72" t="s">
        <v>2692</v>
      </c>
    </row>
    <row r="368" spans="30:31">
      <c r="AD368" s="72" t="s">
        <v>975</v>
      </c>
      <c r="AE368" s="72" t="s">
        <v>3628</v>
      </c>
    </row>
    <row r="369" spans="30:31">
      <c r="AD369" s="72" t="s">
        <v>4644</v>
      </c>
      <c r="AE369" s="72" t="s">
        <v>5000</v>
      </c>
    </row>
    <row r="370" spans="30:31">
      <c r="AD370" s="72" t="s">
        <v>976</v>
      </c>
      <c r="AE370" s="72" t="s">
        <v>4176</v>
      </c>
    </row>
    <row r="371" spans="30:31">
      <c r="AD371" s="72" t="s">
        <v>977</v>
      </c>
      <c r="AE371" s="72" t="s">
        <v>3233</v>
      </c>
    </row>
    <row r="372" spans="30:31">
      <c r="AD372" s="72" t="s">
        <v>978</v>
      </c>
      <c r="AE372" s="72" t="s">
        <v>2693</v>
      </c>
    </row>
    <row r="373" spans="30:31">
      <c r="AD373" s="72" t="s">
        <v>979</v>
      </c>
      <c r="AE373" s="72" t="s">
        <v>3629</v>
      </c>
    </row>
    <row r="374" spans="30:31">
      <c r="AD374" s="72" t="s">
        <v>4645</v>
      </c>
      <c r="AE374" s="72" t="s">
        <v>5001</v>
      </c>
    </row>
    <row r="375" spans="30:31">
      <c r="AD375" s="72" t="s">
        <v>980</v>
      </c>
      <c r="AE375" s="72" t="s">
        <v>4177</v>
      </c>
    </row>
    <row r="376" spans="30:31">
      <c r="AD376" s="72" t="s">
        <v>437</v>
      </c>
      <c r="AE376" s="72" t="s">
        <v>3071</v>
      </c>
    </row>
    <row r="377" spans="30:31">
      <c r="AD377" s="72" t="s">
        <v>438</v>
      </c>
      <c r="AE377" s="72" t="s">
        <v>2529</v>
      </c>
    </row>
    <row r="378" spans="30:31">
      <c r="AD378" s="72" t="s">
        <v>439</v>
      </c>
      <c r="AE378" s="72" t="s">
        <v>4014</v>
      </c>
    </row>
    <row r="379" spans="30:31">
      <c r="AD379" s="72" t="s">
        <v>981</v>
      </c>
      <c r="AE379" s="72" t="s">
        <v>3234</v>
      </c>
    </row>
    <row r="380" spans="30:31">
      <c r="AD380" s="72" t="s">
        <v>982</v>
      </c>
      <c r="AE380" s="72" t="s">
        <v>2694</v>
      </c>
    </row>
    <row r="381" spans="30:31">
      <c r="AD381" s="72" t="s">
        <v>983</v>
      </c>
      <c r="AE381" s="72" t="s">
        <v>3630</v>
      </c>
    </row>
    <row r="382" spans="30:31">
      <c r="AD382" s="72" t="s">
        <v>4646</v>
      </c>
      <c r="AE382" s="72" t="s">
        <v>5002</v>
      </c>
    </row>
    <row r="383" spans="30:31">
      <c r="AD383" s="72" t="s">
        <v>984</v>
      </c>
      <c r="AE383" s="72" t="s">
        <v>4178</v>
      </c>
    </row>
    <row r="384" spans="30:31">
      <c r="AD384" s="72" t="s">
        <v>985</v>
      </c>
      <c r="AE384" s="72" t="s">
        <v>3235</v>
      </c>
    </row>
    <row r="385" spans="30:31">
      <c r="AD385" s="72" t="s">
        <v>986</v>
      </c>
      <c r="AE385" s="72" t="s">
        <v>2695</v>
      </c>
    </row>
    <row r="386" spans="30:31">
      <c r="AD386" s="72" t="s">
        <v>987</v>
      </c>
      <c r="AE386" s="72" t="s">
        <v>3631</v>
      </c>
    </row>
    <row r="387" spans="30:31">
      <c r="AD387" s="72" t="s">
        <v>4647</v>
      </c>
      <c r="AE387" s="72" t="s">
        <v>5003</v>
      </c>
    </row>
    <row r="388" spans="30:31">
      <c r="AD388" s="72" t="s">
        <v>988</v>
      </c>
      <c r="AE388" s="72" t="s">
        <v>4179</v>
      </c>
    </row>
    <row r="389" spans="30:31">
      <c r="AD389" s="72" t="s">
        <v>440</v>
      </c>
      <c r="AE389" s="72" t="s">
        <v>3072</v>
      </c>
    </row>
    <row r="390" spans="30:31">
      <c r="AD390" s="72" t="s">
        <v>441</v>
      </c>
      <c r="AE390" s="72" t="s">
        <v>2530</v>
      </c>
    </row>
    <row r="391" spans="30:31">
      <c r="AD391" s="72" t="s">
        <v>442</v>
      </c>
      <c r="AE391" s="72" t="s">
        <v>4015</v>
      </c>
    </row>
    <row r="392" spans="30:31">
      <c r="AD392" s="72" t="s">
        <v>989</v>
      </c>
      <c r="AE392" s="72" t="s">
        <v>3236</v>
      </c>
    </row>
    <row r="393" spans="30:31">
      <c r="AD393" s="72" t="s">
        <v>990</v>
      </c>
      <c r="AE393" s="72" t="s">
        <v>2696</v>
      </c>
    </row>
    <row r="394" spans="30:31">
      <c r="AD394" s="72" t="s">
        <v>991</v>
      </c>
      <c r="AE394" s="72" t="s">
        <v>3632</v>
      </c>
    </row>
    <row r="395" spans="30:31">
      <c r="AD395" s="72" t="s">
        <v>4648</v>
      </c>
      <c r="AE395" s="72" t="s">
        <v>5004</v>
      </c>
    </row>
    <row r="396" spans="30:31">
      <c r="AD396" s="72" t="s">
        <v>992</v>
      </c>
      <c r="AE396" s="72" t="s">
        <v>4180</v>
      </c>
    </row>
    <row r="397" spans="30:31">
      <c r="AD397" s="72" t="s">
        <v>993</v>
      </c>
      <c r="AE397" s="72" t="s">
        <v>3237</v>
      </c>
    </row>
    <row r="398" spans="30:31">
      <c r="AD398" s="72" t="s">
        <v>994</v>
      </c>
      <c r="AE398" s="72" t="s">
        <v>2697</v>
      </c>
    </row>
    <row r="399" spans="30:31">
      <c r="AD399" s="72" t="s">
        <v>995</v>
      </c>
      <c r="AE399" s="72" t="s">
        <v>3633</v>
      </c>
    </row>
    <row r="400" spans="30:31">
      <c r="AD400" s="72" t="s">
        <v>4649</v>
      </c>
      <c r="AE400" s="72" t="s">
        <v>5005</v>
      </c>
    </row>
    <row r="401" spans="30:31">
      <c r="AD401" s="72" t="s">
        <v>996</v>
      </c>
      <c r="AE401" s="72" t="s">
        <v>4181</v>
      </c>
    </row>
    <row r="402" spans="30:31">
      <c r="AD402" s="72" t="s">
        <v>443</v>
      </c>
      <c r="AE402" s="72" t="s">
        <v>3073</v>
      </c>
    </row>
    <row r="403" spans="30:31">
      <c r="AD403" s="72" t="s">
        <v>444</v>
      </c>
      <c r="AE403" s="72" t="s">
        <v>2531</v>
      </c>
    </row>
    <row r="404" spans="30:31">
      <c r="AD404" s="72" t="s">
        <v>445</v>
      </c>
      <c r="AE404" s="72" t="s">
        <v>4016</v>
      </c>
    </row>
    <row r="405" spans="30:31">
      <c r="AD405" s="72" t="s">
        <v>997</v>
      </c>
      <c r="AE405" s="72" t="s">
        <v>3238</v>
      </c>
    </row>
    <row r="406" spans="30:31">
      <c r="AD406" s="72" t="s">
        <v>998</v>
      </c>
      <c r="AE406" s="72" t="s">
        <v>2698</v>
      </c>
    </row>
    <row r="407" spans="30:31">
      <c r="AD407" s="72" t="s">
        <v>999</v>
      </c>
      <c r="AE407" s="72" t="s">
        <v>3634</v>
      </c>
    </row>
    <row r="408" spans="30:31">
      <c r="AD408" s="72" t="s">
        <v>4650</v>
      </c>
      <c r="AE408" s="72" t="s">
        <v>5006</v>
      </c>
    </row>
    <row r="409" spans="30:31">
      <c r="AD409" s="72" t="s">
        <v>1000</v>
      </c>
      <c r="AE409" s="72" t="s">
        <v>4182</v>
      </c>
    </row>
    <row r="410" spans="30:31">
      <c r="AD410" s="72" t="s">
        <v>1001</v>
      </c>
      <c r="AE410" s="72" t="s">
        <v>3239</v>
      </c>
    </row>
    <row r="411" spans="30:31">
      <c r="AD411" s="72" t="s">
        <v>1002</v>
      </c>
      <c r="AE411" s="72" t="s">
        <v>2699</v>
      </c>
    </row>
    <row r="412" spans="30:31">
      <c r="AD412" s="72" t="s">
        <v>1003</v>
      </c>
      <c r="AE412" s="72" t="s">
        <v>3635</v>
      </c>
    </row>
    <row r="413" spans="30:31">
      <c r="AD413" s="72" t="s">
        <v>4651</v>
      </c>
      <c r="AE413" s="72" t="s">
        <v>5007</v>
      </c>
    </row>
    <row r="414" spans="30:31">
      <c r="AD414" s="72" t="s">
        <v>1004</v>
      </c>
      <c r="AE414" s="72" t="s">
        <v>4183</v>
      </c>
    </row>
    <row r="415" spans="30:31">
      <c r="AD415" s="72" t="s">
        <v>446</v>
      </c>
      <c r="AE415" s="72" t="s">
        <v>3074</v>
      </c>
    </row>
    <row r="416" spans="30:31">
      <c r="AD416" s="72" t="s">
        <v>447</v>
      </c>
      <c r="AE416" s="72" t="s">
        <v>2532</v>
      </c>
    </row>
    <row r="417" spans="30:31">
      <c r="AD417" s="72" t="s">
        <v>448</v>
      </c>
      <c r="AE417" s="72" t="s">
        <v>4017</v>
      </c>
    </row>
    <row r="418" spans="30:31">
      <c r="AD418" s="72" t="s">
        <v>1005</v>
      </c>
      <c r="AE418" s="72" t="s">
        <v>3240</v>
      </c>
    </row>
    <row r="419" spans="30:31">
      <c r="AD419" s="72" t="s">
        <v>1006</v>
      </c>
      <c r="AE419" s="72" t="s">
        <v>2700</v>
      </c>
    </row>
    <row r="420" spans="30:31">
      <c r="AD420" s="72" t="s">
        <v>1007</v>
      </c>
      <c r="AE420" s="72" t="s">
        <v>3636</v>
      </c>
    </row>
    <row r="421" spans="30:31">
      <c r="AD421" s="72" t="s">
        <v>4652</v>
      </c>
      <c r="AE421" s="72" t="s">
        <v>5008</v>
      </c>
    </row>
    <row r="422" spans="30:31">
      <c r="AD422" s="72" t="s">
        <v>1008</v>
      </c>
      <c r="AE422" s="72" t="s">
        <v>4184</v>
      </c>
    </row>
    <row r="423" spans="30:31">
      <c r="AD423" s="72" t="s">
        <v>1009</v>
      </c>
      <c r="AE423" s="72" t="s">
        <v>3241</v>
      </c>
    </row>
    <row r="424" spans="30:31">
      <c r="AD424" s="72" t="s">
        <v>1010</v>
      </c>
      <c r="AE424" s="72" t="s">
        <v>2701</v>
      </c>
    </row>
    <row r="425" spans="30:31">
      <c r="AD425" s="72" t="s">
        <v>1011</v>
      </c>
      <c r="AE425" s="72" t="s">
        <v>3637</v>
      </c>
    </row>
    <row r="426" spans="30:31">
      <c r="AD426" s="72" t="s">
        <v>4653</v>
      </c>
      <c r="AE426" s="72" t="s">
        <v>5009</v>
      </c>
    </row>
    <row r="427" spans="30:31">
      <c r="AD427" s="72" t="s">
        <v>1012</v>
      </c>
      <c r="AE427" s="72" t="s">
        <v>4185</v>
      </c>
    </row>
    <row r="428" spans="30:31">
      <c r="AD428" s="72" t="s">
        <v>449</v>
      </c>
      <c r="AE428" s="72" t="s">
        <v>3075</v>
      </c>
    </row>
    <row r="429" spans="30:31">
      <c r="AD429" s="72" t="s">
        <v>450</v>
      </c>
      <c r="AE429" s="72" t="s">
        <v>2533</v>
      </c>
    </row>
    <row r="430" spans="30:31">
      <c r="AD430" s="72" t="s">
        <v>451</v>
      </c>
      <c r="AE430" s="72" t="s">
        <v>4018</v>
      </c>
    </row>
    <row r="431" spans="30:31">
      <c r="AD431" s="72" t="s">
        <v>1013</v>
      </c>
      <c r="AE431" s="72" t="s">
        <v>3242</v>
      </c>
    </row>
    <row r="432" spans="30:31">
      <c r="AD432" s="72" t="s">
        <v>1014</v>
      </c>
      <c r="AE432" s="72" t="s">
        <v>2702</v>
      </c>
    </row>
    <row r="433" spans="30:31">
      <c r="AD433" s="72" t="s">
        <v>1015</v>
      </c>
      <c r="AE433" s="72" t="s">
        <v>3638</v>
      </c>
    </row>
    <row r="434" spans="30:31">
      <c r="AD434" s="72" t="s">
        <v>4654</v>
      </c>
      <c r="AE434" s="72" t="s">
        <v>5010</v>
      </c>
    </row>
    <row r="435" spans="30:31">
      <c r="AD435" s="72" t="s">
        <v>1016</v>
      </c>
      <c r="AE435" s="72" t="s">
        <v>4186</v>
      </c>
    </row>
    <row r="436" spans="30:31">
      <c r="AD436" s="72" t="s">
        <v>1017</v>
      </c>
      <c r="AE436" s="72" t="s">
        <v>3243</v>
      </c>
    </row>
    <row r="437" spans="30:31">
      <c r="AD437" s="72" t="s">
        <v>1018</v>
      </c>
      <c r="AE437" s="72" t="s">
        <v>2703</v>
      </c>
    </row>
    <row r="438" spans="30:31">
      <c r="AD438" s="72" t="s">
        <v>1019</v>
      </c>
      <c r="AE438" s="72" t="s">
        <v>3639</v>
      </c>
    </row>
    <row r="439" spans="30:31">
      <c r="AD439" s="72" t="s">
        <v>4655</v>
      </c>
      <c r="AE439" s="72" t="s">
        <v>5011</v>
      </c>
    </row>
    <row r="440" spans="30:31">
      <c r="AD440" s="72" t="s">
        <v>1020</v>
      </c>
      <c r="AE440" s="72" t="s">
        <v>4187</v>
      </c>
    </row>
    <row r="441" spans="30:31">
      <c r="AD441" s="72" t="s">
        <v>452</v>
      </c>
      <c r="AE441" s="72" t="s">
        <v>3076</v>
      </c>
    </row>
    <row r="442" spans="30:31">
      <c r="AD442" s="72" t="s">
        <v>453</v>
      </c>
      <c r="AE442" s="72" t="s">
        <v>2534</v>
      </c>
    </row>
    <row r="443" spans="30:31">
      <c r="AD443" s="72" t="s">
        <v>454</v>
      </c>
      <c r="AE443" s="72" t="s">
        <v>4019</v>
      </c>
    </row>
    <row r="444" spans="30:31">
      <c r="AD444" s="72" t="s">
        <v>1021</v>
      </c>
      <c r="AE444" s="72" t="s">
        <v>3244</v>
      </c>
    </row>
    <row r="445" spans="30:31">
      <c r="AD445" s="72" t="s">
        <v>1022</v>
      </c>
      <c r="AE445" s="72" t="s">
        <v>2704</v>
      </c>
    </row>
    <row r="446" spans="30:31">
      <c r="AD446" s="72" t="s">
        <v>1023</v>
      </c>
      <c r="AE446" s="72" t="s">
        <v>3640</v>
      </c>
    </row>
    <row r="447" spans="30:31">
      <c r="AD447" s="72" t="s">
        <v>4656</v>
      </c>
      <c r="AE447" s="72" t="s">
        <v>5012</v>
      </c>
    </row>
    <row r="448" spans="30:31">
      <c r="AD448" s="72" t="s">
        <v>1024</v>
      </c>
      <c r="AE448" s="72" t="s">
        <v>4188</v>
      </c>
    </row>
    <row r="449" spans="30:31">
      <c r="AD449" s="72" t="s">
        <v>1025</v>
      </c>
      <c r="AE449" s="72" t="s">
        <v>3245</v>
      </c>
    </row>
    <row r="450" spans="30:31">
      <c r="AD450" s="72" t="s">
        <v>1026</v>
      </c>
      <c r="AE450" s="72" t="s">
        <v>2705</v>
      </c>
    </row>
    <row r="451" spans="30:31">
      <c r="AD451" s="72" t="s">
        <v>1027</v>
      </c>
      <c r="AE451" s="72" t="s">
        <v>3641</v>
      </c>
    </row>
    <row r="452" spans="30:31">
      <c r="AD452" s="72" t="s">
        <v>4657</v>
      </c>
      <c r="AE452" s="72" t="s">
        <v>5013</v>
      </c>
    </row>
    <row r="453" spans="30:31">
      <c r="AD453" s="72" t="s">
        <v>1028</v>
      </c>
      <c r="AE453" s="72" t="s">
        <v>4189</v>
      </c>
    </row>
    <row r="454" spans="30:31">
      <c r="AD454" s="72" t="s">
        <v>455</v>
      </c>
      <c r="AE454" s="72" t="s">
        <v>3077</v>
      </c>
    </row>
    <row r="455" spans="30:31">
      <c r="AD455" s="72" t="s">
        <v>456</v>
      </c>
      <c r="AE455" s="72" t="s">
        <v>2535</v>
      </c>
    </row>
    <row r="456" spans="30:31">
      <c r="AD456" s="72" t="s">
        <v>457</v>
      </c>
      <c r="AE456" s="72" t="s">
        <v>4020</v>
      </c>
    </row>
    <row r="457" spans="30:31">
      <c r="AD457" s="72" t="s">
        <v>1029</v>
      </c>
      <c r="AE457" s="72" t="s">
        <v>3246</v>
      </c>
    </row>
    <row r="458" spans="30:31">
      <c r="AD458" s="72" t="s">
        <v>1030</v>
      </c>
      <c r="AE458" s="72" t="s">
        <v>2706</v>
      </c>
    </row>
    <row r="459" spans="30:31">
      <c r="AD459" s="72" t="s">
        <v>1031</v>
      </c>
      <c r="AE459" s="72" t="s">
        <v>3642</v>
      </c>
    </row>
    <row r="460" spans="30:31">
      <c r="AD460" s="72" t="s">
        <v>4658</v>
      </c>
      <c r="AE460" s="72" t="s">
        <v>5014</v>
      </c>
    </row>
    <row r="461" spans="30:31">
      <c r="AD461" s="72" t="s">
        <v>1032</v>
      </c>
      <c r="AE461" s="72" t="s">
        <v>4190</v>
      </c>
    </row>
    <row r="462" spans="30:31">
      <c r="AD462" s="72" t="s">
        <v>72</v>
      </c>
      <c r="AE462" s="72" t="s">
        <v>5015</v>
      </c>
    </row>
    <row r="463" spans="30:31">
      <c r="AD463" s="72" t="s">
        <v>73</v>
      </c>
      <c r="AE463" s="72" t="s">
        <v>5016</v>
      </c>
    </row>
    <row r="464" spans="30:31">
      <c r="AD464" s="72" t="s">
        <v>74</v>
      </c>
      <c r="AE464" s="72" t="s">
        <v>5017</v>
      </c>
    </row>
    <row r="465" spans="30:31">
      <c r="AD465" s="72" t="s">
        <v>75</v>
      </c>
      <c r="AE465" s="72" t="s">
        <v>3524</v>
      </c>
    </row>
    <row r="466" spans="30:31">
      <c r="AD466" s="72" t="s">
        <v>4538</v>
      </c>
      <c r="AE466" s="72" t="s">
        <v>5018</v>
      </c>
    </row>
    <row r="467" spans="30:31">
      <c r="AD467" s="72" t="s">
        <v>76</v>
      </c>
      <c r="AE467" s="72" t="s">
        <v>2985</v>
      </c>
    </row>
    <row r="468" spans="30:31">
      <c r="AD468" s="72" t="s">
        <v>77</v>
      </c>
      <c r="AE468" s="72" t="s">
        <v>2440</v>
      </c>
    </row>
    <row r="469" spans="30:31">
      <c r="AD469" s="72" t="s">
        <v>78</v>
      </c>
      <c r="AE469" s="72" t="s">
        <v>3925</v>
      </c>
    </row>
    <row r="470" spans="30:31">
      <c r="AD470" s="72" t="s">
        <v>79</v>
      </c>
      <c r="AE470" s="72" t="s">
        <v>3525</v>
      </c>
    </row>
    <row r="471" spans="30:31">
      <c r="AD471" s="72" t="s">
        <v>4539</v>
      </c>
      <c r="AE471" s="72" t="s">
        <v>5019</v>
      </c>
    </row>
    <row r="472" spans="30:31">
      <c r="AD472" s="72" t="s">
        <v>80</v>
      </c>
      <c r="AE472" s="72" t="s">
        <v>2986</v>
      </c>
    </row>
    <row r="473" spans="30:31">
      <c r="AD473" s="72" t="s">
        <v>81</v>
      </c>
      <c r="AE473" s="72" t="s">
        <v>2441</v>
      </c>
    </row>
    <row r="474" spans="30:31">
      <c r="AD474" s="72" t="s">
        <v>82</v>
      </c>
      <c r="AE474" s="72" t="s">
        <v>3926</v>
      </c>
    </row>
    <row r="475" spans="30:31">
      <c r="AD475" s="72" t="s">
        <v>83</v>
      </c>
      <c r="AE475" s="72" t="s">
        <v>3526</v>
      </c>
    </row>
    <row r="476" spans="30:31">
      <c r="AD476" s="72" t="s">
        <v>4540</v>
      </c>
      <c r="AE476" s="72" t="s">
        <v>5020</v>
      </c>
    </row>
    <row r="477" spans="30:31">
      <c r="AD477" s="72" t="s">
        <v>84</v>
      </c>
      <c r="AE477" s="72" t="s">
        <v>2987</v>
      </c>
    </row>
    <row r="478" spans="30:31">
      <c r="AD478" s="72" t="s">
        <v>85</v>
      </c>
      <c r="AE478" s="72" t="s">
        <v>2442</v>
      </c>
    </row>
    <row r="479" spans="30:31">
      <c r="AD479" s="72" t="s">
        <v>86</v>
      </c>
      <c r="AE479" s="72" t="s">
        <v>3927</v>
      </c>
    </row>
    <row r="480" spans="30:31">
      <c r="AD480" s="72" t="s">
        <v>87</v>
      </c>
      <c r="AE480" s="72" t="s">
        <v>3527</v>
      </c>
    </row>
    <row r="481" spans="30:31">
      <c r="AD481" s="72" t="s">
        <v>4541</v>
      </c>
      <c r="AE481" s="72" t="s">
        <v>5021</v>
      </c>
    </row>
    <row r="482" spans="30:31">
      <c r="AD482" s="72" t="s">
        <v>88</v>
      </c>
      <c r="AE482" s="72" t="s">
        <v>2988</v>
      </c>
    </row>
    <row r="483" spans="30:31">
      <c r="AD483" s="72" t="s">
        <v>89</v>
      </c>
      <c r="AE483" s="72" t="s">
        <v>2443</v>
      </c>
    </row>
    <row r="484" spans="30:31">
      <c r="AD484" s="72" t="s">
        <v>90</v>
      </c>
      <c r="AE484" s="72" t="s">
        <v>3928</v>
      </c>
    </row>
    <row r="485" spans="30:31">
      <c r="AD485" s="72" t="s">
        <v>91</v>
      </c>
      <c r="AE485" s="72" t="s">
        <v>3528</v>
      </c>
    </row>
    <row r="486" spans="30:31">
      <c r="AD486" s="72" t="s">
        <v>4542</v>
      </c>
      <c r="AE486" s="72" t="s">
        <v>5022</v>
      </c>
    </row>
    <row r="487" spans="30:31">
      <c r="AD487" s="72" t="s">
        <v>92</v>
      </c>
      <c r="AE487" s="72" t="s">
        <v>2989</v>
      </c>
    </row>
    <row r="488" spans="30:31">
      <c r="AD488" s="72" t="s">
        <v>93</v>
      </c>
      <c r="AE488" s="72" t="s">
        <v>2444</v>
      </c>
    </row>
    <row r="489" spans="30:31">
      <c r="AD489" s="72" t="s">
        <v>94</v>
      </c>
      <c r="AE489" s="72" t="s">
        <v>3929</v>
      </c>
    </row>
    <row r="490" spans="30:31">
      <c r="AD490" s="72" t="s">
        <v>95</v>
      </c>
      <c r="AE490" s="72" t="s">
        <v>3529</v>
      </c>
    </row>
    <row r="491" spans="30:31">
      <c r="AD491" s="72" t="s">
        <v>4543</v>
      </c>
      <c r="AE491" s="72" t="s">
        <v>5023</v>
      </c>
    </row>
    <row r="492" spans="30:31">
      <c r="AD492" s="72" t="s">
        <v>96</v>
      </c>
      <c r="AE492" s="72" t="s">
        <v>2990</v>
      </c>
    </row>
    <row r="493" spans="30:31">
      <c r="AD493" s="72" t="s">
        <v>97</v>
      </c>
      <c r="AE493" s="72" t="s">
        <v>2445</v>
      </c>
    </row>
    <row r="494" spans="30:31">
      <c r="AD494" s="72" t="s">
        <v>98</v>
      </c>
      <c r="AE494" s="72" t="s">
        <v>3930</v>
      </c>
    </row>
    <row r="495" spans="30:31">
      <c r="AD495" s="72" t="s">
        <v>99</v>
      </c>
      <c r="AE495" s="72" t="s">
        <v>3530</v>
      </c>
    </row>
    <row r="496" spans="30:31">
      <c r="AD496" s="72" t="s">
        <v>4544</v>
      </c>
      <c r="AE496" s="72" t="s">
        <v>5024</v>
      </c>
    </row>
    <row r="497" spans="30:31">
      <c r="AD497" s="72" t="s">
        <v>100</v>
      </c>
      <c r="AE497" s="72" t="s">
        <v>2991</v>
      </c>
    </row>
    <row r="498" spans="30:31">
      <c r="AD498" s="72" t="s">
        <v>101</v>
      </c>
      <c r="AE498" s="72" t="s">
        <v>2446</v>
      </c>
    </row>
    <row r="499" spans="30:31">
      <c r="AD499" s="72" t="s">
        <v>102</v>
      </c>
      <c r="AE499" s="72" t="s">
        <v>3931</v>
      </c>
    </row>
    <row r="500" spans="30:31">
      <c r="AD500" s="72" t="s">
        <v>103</v>
      </c>
      <c r="AE500" s="72" t="s">
        <v>3531</v>
      </c>
    </row>
    <row r="501" spans="30:31">
      <c r="AD501" s="72" t="s">
        <v>4545</v>
      </c>
      <c r="AE501" s="72" t="s">
        <v>5025</v>
      </c>
    </row>
    <row r="502" spans="30:31">
      <c r="AD502" s="72" t="s">
        <v>104</v>
      </c>
      <c r="AE502" s="72" t="s">
        <v>2992</v>
      </c>
    </row>
    <row r="503" spans="30:31">
      <c r="AD503" s="72" t="s">
        <v>105</v>
      </c>
      <c r="AE503" s="72" t="s">
        <v>2447</v>
      </c>
    </row>
    <row r="504" spans="30:31">
      <c r="AD504" s="72" t="s">
        <v>106</v>
      </c>
      <c r="AE504" s="72" t="s">
        <v>3932</v>
      </c>
    </row>
    <row r="505" spans="30:31">
      <c r="AD505" s="72" t="s">
        <v>107</v>
      </c>
      <c r="AE505" s="72" t="s">
        <v>3532</v>
      </c>
    </row>
    <row r="506" spans="30:31">
      <c r="AD506" s="72" t="s">
        <v>4546</v>
      </c>
      <c r="AE506" s="72" t="s">
        <v>5026</v>
      </c>
    </row>
    <row r="507" spans="30:31">
      <c r="AD507" s="72" t="s">
        <v>108</v>
      </c>
      <c r="AE507" s="72" t="s">
        <v>2993</v>
      </c>
    </row>
    <row r="508" spans="30:31">
      <c r="AD508" s="72" t="s">
        <v>109</v>
      </c>
      <c r="AE508" s="72" t="s">
        <v>2448</v>
      </c>
    </row>
    <row r="509" spans="30:31">
      <c r="AD509" s="72" t="s">
        <v>110</v>
      </c>
      <c r="AE509" s="72" t="s">
        <v>3933</v>
      </c>
    </row>
    <row r="510" spans="30:31">
      <c r="AD510" s="72" t="s">
        <v>111</v>
      </c>
      <c r="AE510" s="72" t="s">
        <v>3533</v>
      </c>
    </row>
    <row r="511" spans="30:31">
      <c r="AD511" s="72" t="s">
        <v>4547</v>
      </c>
      <c r="AE511" s="72" t="s">
        <v>5027</v>
      </c>
    </row>
    <row r="512" spans="30:31">
      <c r="AD512" s="72" t="s">
        <v>112</v>
      </c>
      <c r="AE512" s="72" t="s">
        <v>2994</v>
      </c>
    </row>
    <row r="513" spans="30:31">
      <c r="AD513" s="72" t="s">
        <v>113</v>
      </c>
      <c r="AE513" s="72" t="s">
        <v>2449</v>
      </c>
    </row>
    <row r="514" spans="30:31">
      <c r="AD514" s="72" t="s">
        <v>114</v>
      </c>
      <c r="AE514" s="72" t="s">
        <v>3934</v>
      </c>
    </row>
    <row r="515" spans="30:31">
      <c r="AD515" s="72" t="s">
        <v>115</v>
      </c>
      <c r="AE515" s="72" t="s">
        <v>3534</v>
      </c>
    </row>
    <row r="516" spans="30:31">
      <c r="AD516" s="72" t="s">
        <v>4548</v>
      </c>
      <c r="AE516" s="72" t="s">
        <v>5028</v>
      </c>
    </row>
    <row r="517" spans="30:31">
      <c r="AD517" s="72" t="s">
        <v>116</v>
      </c>
      <c r="AE517" s="72" t="s">
        <v>2995</v>
      </c>
    </row>
    <row r="518" spans="30:31">
      <c r="AD518" s="72" t="s">
        <v>117</v>
      </c>
      <c r="AE518" s="72" t="s">
        <v>2450</v>
      </c>
    </row>
    <row r="519" spans="30:31">
      <c r="AD519" s="72" t="s">
        <v>118</v>
      </c>
      <c r="AE519" s="72" t="s">
        <v>3935</v>
      </c>
    </row>
    <row r="520" spans="30:31">
      <c r="AD520" s="72" t="s">
        <v>119</v>
      </c>
      <c r="AE520" s="72" t="s">
        <v>3535</v>
      </c>
    </row>
    <row r="521" spans="30:31">
      <c r="AD521" s="72" t="s">
        <v>4549</v>
      </c>
      <c r="AE521" s="72" t="s">
        <v>5029</v>
      </c>
    </row>
    <row r="522" spans="30:31">
      <c r="AD522" s="72" t="s">
        <v>120</v>
      </c>
      <c r="AE522" s="72" t="s">
        <v>2996</v>
      </c>
    </row>
    <row r="523" spans="30:31">
      <c r="AD523" s="72" t="s">
        <v>121</v>
      </c>
      <c r="AE523" s="72" t="s">
        <v>2451</v>
      </c>
    </row>
    <row r="524" spans="30:31">
      <c r="AD524" s="72" t="s">
        <v>122</v>
      </c>
      <c r="AE524" s="72" t="s">
        <v>3936</v>
      </c>
    </row>
    <row r="525" spans="30:31">
      <c r="AD525" s="72" t="s">
        <v>123</v>
      </c>
      <c r="AE525" s="72" t="s">
        <v>3536</v>
      </c>
    </row>
    <row r="526" spans="30:31">
      <c r="AD526" s="72" t="s">
        <v>4550</v>
      </c>
      <c r="AE526" s="72" t="s">
        <v>5030</v>
      </c>
    </row>
    <row r="527" spans="30:31">
      <c r="AD527" s="72" t="s">
        <v>124</v>
      </c>
      <c r="AE527" s="72" t="s">
        <v>2997</v>
      </c>
    </row>
    <row r="528" spans="30:31">
      <c r="AD528" s="72" t="s">
        <v>125</v>
      </c>
      <c r="AE528" s="72" t="s">
        <v>2452</v>
      </c>
    </row>
    <row r="529" spans="30:31">
      <c r="AD529" s="72" t="s">
        <v>126</v>
      </c>
      <c r="AE529" s="72" t="s">
        <v>3937</v>
      </c>
    </row>
    <row r="530" spans="30:31">
      <c r="AD530" s="72" t="s">
        <v>127</v>
      </c>
      <c r="AE530" s="72" t="s">
        <v>3537</v>
      </c>
    </row>
    <row r="531" spans="30:31">
      <c r="AD531" s="72" t="s">
        <v>4551</v>
      </c>
      <c r="AE531" s="72" t="s">
        <v>5031</v>
      </c>
    </row>
    <row r="532" spans="30:31">
      <c r="AD532" s="72" t="s">
        <v>128</v>
      </c>
      <c r="AE532" s="72" t="s">
        <v>2998</v>
      </c>
    </row>
    <row r="533" spans="30:31">
      <c r="AD533" s="72" t="s">
        <v>129</v>
      </c>
      <c r="AE533" s="72" t="s">
        <v>2453</v>
      </c>
    </row>
    <row r="534" spans="30:31">
      <c r="AD534" s="72" t="s">
        <v>130</v>
      </c>
      <c r="AE534" s="72" t="s">
        <v>3938</v>
      </c>
    </row>
    <row r="535" spans="30:31">
      <c r="AD535" s="72" t="s">
        <v>131</v>
      </c>
      <c r="AE535" s="72" t="s">
        <v>3538</v>
      </c>
    </row>
    <row r="536" spans="30:31">
      <c r="AD536" s="72" t="s">
        <v>4552</v>
      </c>
      <c r="AE536" s="72" t="s">
        <v>5032</v>
      </c>
    </row>
    <row r="537" spans="30:31">
      <c r="AD537" s="72" t="s">
        <v>132</v>
      </c>
      <c r="AE537" s="72" t="s">
        <v>2999</v>
      </c>
    </row>
    <row r="538" spans="30:31">
      <c r="AD538" s="72" t="s">
        <v>133</v>
      </c>
      <c r="AE538" s="72" t="s">
        <v>2454</v>
      </c>
    </row>
    <row r="539" spans="30:31">
      <c r="AD539" s="72" t="s">
        <v>134</v>
      </c>
      <c r="AE539" s="72" t="s">
        <v>3939</v>
      </c>
    </row>
    <row r="540" spans="30:31">
      <c r="AD540" s="72" t="s">
        <v>135</v>
      </c>
      <c r="AE540" s="72" t="s">
        <v>3539</v>
      </c>
    </row>
    <row r="541" spans="30:31">
      <c r="AD541" s="72" t="s">
        <v>4553</v>
      </c>
      <c r="AE541" s="72" t="s">
        <v>5033</v>
      </c>
    </row>
    <row r="542" spans="30:31">
      <c r="AD542" s="72" t="s">
        <v>136</v>
      </c>
      <c r="AE542" s="72" t="s">
        <v>3000</v>
      </c>
    </row>
    <row r="543" spans="30:31">
      <c r="AD543" s="72" t="s">
        <v>137</v>
      </c>
      <c r="AE543" s="72" t="s">
        <v>2455</v>
      </c>
    </row>
    <row r="544" spans="30:31">
      <c r="AD544" s="72" t="s">
        <v>138</v>
      </c>
      <c r="AE544" s="72" t="s">
        <v>3940</v>
      </c>
    </row>
    <row r="545" spans="30:31">
      <c r="AD545" s="72" t="s">
        <v>139</v>
      </c>
      <c r="AE545" s="72" t="s">
        <v>3540</v>
      </c>
    </row>
    <row r="546" spans="30:31">
      <c r="AD546" s="72" t="s">
        <v>4554</v>
      </c>
      <c r="AE546" s="72" t="s">
        <v>5034</v>
      </c>
    </row>
    <row r="547" spans="30:31">
      <c r="AD547" s="72" t="s">
        <v>140</v>
      </c>
      <c r="AE547" s="72" t="s">
        <v>3001</v>
      </c>
    </row>
    <row r="548" spans="30:31">
      <c r="AD548" s="72" t="s">
        <v>141</v>
      </c>
      <c r="AE548" s="72" t="s">
        <v>2456</v>
      </c>
    </row>
    <row r="549" spans="30:31">
      <c r="AD549" s="72" t="s">
        <v>142</v>
      </c>
      <c r="AE549" s="72" t="s">
        <v>3941</v>
      </c>
    </row>
    <row r="550" spans="30:31">
      <c r="AD550" s="72" t="s">
        <v>143</v>
      </c>
      <c r="AE550" s="72" t="s">
        <v>3541</v>
      </c>
    </row>
    <row r="551" spans="30:31">
      <c r="AD551" s="72" t="s">
        <v>4555</v>
      </c>
      <c r="AE551" s="72" t="s">
        <v>5035</v>
      </c>
    </row>
    <row r="552" spans="30:31">
      <c r="AD552" s="72" t="s">
        <v>144</v>
      </c>
      <c r="AE552" s="72" t="s">
        <v>3002</v>
      </c>
    </row>
    <row r="553" spans="30:31">
      <c r="AD553" s="72" t="s">
        <v>145</v>
      </c>
      <c r="AE553" s="72" t="s">
        <v>2457</v>
      </c>
    </row>
    <row r="554" spans="30:31">
      <c r="AD554" s="72" t="s">
        <v>146</v>
      </c>
      <c r="AE554" s="72" t="s">
        <v>3942</v>
      </c>
    </row>
    <row r="555" spans="30:31">
      <c r="AD555" s="72" t="s">
        <v>147</v>
      </c>
      <c r="AE555" s="72" t="s">
        <v>3542</v>
      </c>
    </row>
    <row r="556" spans="30:31">
      <c r="AD556" s="72" t="s">
        <v>4556</v>
      </c>
      <c r="AE556" s="72" t="s">
        <v>5036</v>
      </c>
    </row>
    <row r="557" spans="30:31">
      <c r="AD557" s="72" t="s">
        <v>148</v>
      </c>
      <c r="AE557" s="72" t="s">
        <v>3003</v>
      </c>
    </row>
    <row r="558" spans="30:31">
      <c r="AD558" s="72" t="s">
        <v>149</v>
      </c>
      <c r="AE558" s="72" t="s">
        <v>2458</v>
      </c>
    </row>
    <row r="559" spans="30:31">
      <c r="AD559" s="72" t="s">
        <v>150</v>
      </c>
      <c r="AE559" s="72" t="s">
        <v>3943</v>
      </c>
    </row>
    <row r="560" spans="30:31">
      <c r="AD560" s="72" t="s">
        <v>151</v>
      </c>
      <c r="AE560" s="72" t="s">
        <v>3543</v>
      </c>
    </row>
    <row r="561" spans="30:31">
      <c r="AD561" s="72" t="s">
        <v>4557</v>
      </c>
      <c r="AE561" s="72" t="s">
        <v>5037</v>
      </c>
    </row>
    <row r="562" spans="30:31">
      <c r="AD562" s="72" t="s">
        <v>152</v>
      </c>
      <c r="AE562" s="72" t="s">
        <v>3004</v>
      </c>
    </row>
    <row r="563" spans="30:31">
      <c r="AD563" s="72" t="s">
        <v>153</v>
      </c>
      <c r="AE563" s="72" t="s">
        <v>2459</v>
      </c>
    </row>
    <row r="564" spans="30:31">
      <c r="AD564" s="72" t="s">
        <v>154</v>
      </c>
      <c r="AE564" s="72" t="s">
        <v>3944</v>
      </c>
    </row>
    <row r="565" spans="30:31">
      <c r="AD565" s="72" t="s">
        <v>155</v>
      </c>
      <c r="AE565" s="72" t="s">
        <v>3544</v>
      </c>
    </row>
    <row r="566" spans="30:31">
      <c r="AD566" s="72" t="s">
        <v>4558</v>
      </c>
      <c r="AE566" s="72" t="s">
        <v>5038</v>
      </c>
    </row>
    <row r="567" spans="30:31">
      <c r="AD567" s="72" t="s">
        <v>156</v>
      </c>
      <c r="AE567" s="72" t="s">
        <v>3005</v>
      </c>
    </row>
    <row r="568" spans="30:31">
      <c r="AD568" s="72" t="s">
        <v>157</v>
      </c>
      <c r="AE568" s="72" t="s">
        <v>2460</v>
      </c>
    </row>
    <row r="569" spans="30:31">
      <c r="AD569" s="72" t="s">
        <v>158</v>
      </c>
      <c r="AE569" s="72" t="s">
        <v>3945</v>
      </c>
    </row>
    <row r="570" spans="30:31">
      <c r="AD570" s="72" t="s">
        <v>159</v>
      </c>
      <c r="AE570" s="72" t="s">
        <v>3545</v>
      </c>
    </row>
    <row r="571" spans="30:31">
      <c r="AD571" s="72" t="s">
        <v>4559</v>
      </c>
      <c r="AE571" s="72" t="s">
        <v>5039</v>
      </c>
    </row>
    <row r="572" spans="30:31">
      <c r="AD572" s="72" t="s">
        <v>160</v>
      </c>
      <c r="AE572" s="72" t="s">
        <v>3006</v>
      </c>
    </row>
    <row r="573" spans="30:31">
      <c r="AD573" s="72" t="s">
        <v>161</v>
      </c>
      <c r="AE573" s="72" t="s">
        <v>2461</v>
      </c>
    </row>
    <row r="574" spans="30:31">
      <c r="AD574" s="72" t="s">
        <v>162</v>
      </c>
      <c r="AE574" s="72" t="s">
        <v>3946</v>
      </c>
    </row>
    <row r="575" spans="30:31">
      <c r="AD575" s="72" t="s">
        <v>163</v>
      </c>
      <c r="AE575" s="72" t="s">
        <v>3546</v>
      </c>
    </row>
    <row r="576" spans="30:31">
      <c r="AD576" s="72" t="s">
        <v>4560</v>
      </c>
      <c r="AE576" s="72" t="s">
        <v>5040</v>
      </c>
    </row>
    <row r="577" spans="30:31">
      <c r="AD577" s="72" t="s">
        <v>164</v>
      </c>
      <c r="AE577" s="72" t="s">
        <v>3007</v>
      </c>
    </row>
    <row r="578" spans="30:31">
      <c r="AD578" s="72" t="s">
        <v>165</v>
      </c>
      <c r="AE578" s="72" t="s">
        <v>2462</v>
      </c>
    </row>
    <row r="579" spans="30:31">
      <c r="AD579" s="72" t="s">
        <v>166</v>
      </c>
      <c r="AE579" s="72" t="s">
        <v>3947</v>
      </c>
    </row>
    <row r="580" spans="30:31">
      <c r="AD580" s="72" t="s">
        <v>167</v>
      </c>
      <c r="AE580" s="72" t="s">
        <v>3547</v>
      </c>
    </row>
    <row r="581" spans="30:31">
      <c r="AD581" s="72" t="s">
        <v>4561</v>
      </c>
      <c r="AE581" s="72" t="s">
        <v>5041</v>
      </c>
    </row>
    <row r="582" spans="30:31">
      <c r="AD582" s="72" t="s">
        <v>168</v>
      </c>
      <c r="AE582" s="72" t="s">
        <v>3008</v>
      </c>
    </row>
    <row r="583" spans="30:31">
      <c r="AD583" s="72" t="s">
        <v>169</v>
      </c>
      <c r="AE583" s="72" t="s">
        <v>2463</v>
      </c>
    </row>
    <row r="584" spans="30:31">
      <c r="AD584" s="72" t="s">
        <v>170</v>
      </c>
      <c r="AE584" s="72" t="s">
        <v>3948</v>
      </c>
    </row>
    <row r="585" spans="30:31">
      <c r="AD585" s="72" t="s">
        <v>171</v>
      </c>
      <c r="AE585" s="72" t="s">
        <v>3548</v>
      </c>
    </row>
    <row r="586" spans="30:31">
      <c r="AD586" s="72" t="s">
        <v>4562</v>
      </c>
      <c r="AE586" s="72" t="s">
        <v>5042</v>
      </c>
    </row>
    <row r="587" spans="30:31">
      <c r="AD587" s="72" t="s">
        <v>172</v>
      </c>
      <c r="AE587" s="72" t="s">
        <v>3009</v>
      </c>
    </row>
    <row r="588" spans="30:31">
      <c r="AD588" s="72" t="s">
        <v>173</v>
      </c>
      <c r="AE588" s="72" t="s">
        <v>2464</v>
      </c>
    </row>
    <row r="589" spans="30:31">
      <c r="AD589" s="72" t="s">
        <v>174</v>
      </c>
      <c r="AE589" s="72" t="s">
        <v>3949</v>
      </c>
    </row>
    <row r="590" spans="30:31">
      <c r="AD590" s="72" t="s">
        <v>175</v>
      </c>
      <c r="AE590" s="72" t="s">
        <v>3549</v>
      </c>
    </row>
    <row r="591" spans="30:31">
      <c r="AD591" s="72" t="s">
        <v>4563</v>
      </c>
      <c r="AE591" s="72" t="s">
        <v>5043</v>
      </c>
    </row>
    <row r="592" spans="30:31">
      <c r="AD592" s="72" t="s">
        <v>1033</v>
      </c>
      <c r="AE592" s="72" t="s">
        <v>3247</v>
      </c>
    </row>
    <row r="593" spans="30:31">
      <c r="AD593" s="72" t="s">
        <v>1034</v>
      </c>
      <c r="AE593" s="72" t="s">
        <v>2707</v>
      </c>
    </row>
    <row r="594" spans="30:31">
      <c r="AD594" s="72" t="s">
        <v>1035</v>
      </c>
      <c r="AE594" s="72" t="s">
        <v>3643</v>
      </c>
    </row>
    <row r="595" spans="30:31">
      <c r="AD595" s="72" t="s">
        <v>4659</v>
      </c>
      <c r="AE595" s="72" t="s">
        <v>5044</v>
      </c>
    </row>
    <row r="596" spans="30:31">
      <c r="AD596" s="72" t="s">
        <v>1036</v>
      </c>
      <c r="AE596" s="72" t="s">
        <v>4191</v>
      </c>
    </row>
    <row r="597" spans="30:31">
      <c r="AD597" s="72" t="s">
        <v>458</v>
      </c>
      <c r="AE597" s="72" t="s">
        <v>3078</v>
      </c>
    </row>
    <row r="598" spans="30:31">
      <c r="AD598" s="72" t="s">
        <v>459</v>
      </c>
      <c r="AE598" s="72" t="s">
        <v>2536</v>
      </c>
    </row>
    <row r="599" spans="30:31">
      <c r="AD599" s="72" t="s">
        <v>460</v>
      </c>
      <c r="AE599" s="72" t="s">
        <v>4021</v>
      </c>
    </row>
    <row r="600" spans="30:31">
      <c r="AD600" s="72" t="s">
        <v>1037</v>
      </c>
      <c r="AE600" s="72" t="s">
        <v>3248</v>
      </c>
    </row>
    <row r="601" spans="30:31">
      <c r="AD601" s="72" t="s">
        <v>1038</v>
      </c>
      <c r="AE601" s="72" t="s">
        <v>2708</v>
      </c>
    </row>
    <row r="602" spans="30:31">
      <c r="AD602" s="72" t="s">
        <v>1039</v>
      </c>
      <c r="AE602" s="72" t="s">
        <v>3644</v>
      </c>
    </row>
    <row r="603" spans="30:31">
      <c r="AD603" s="72" t="s">
        <v>4660</v>
      </c>
      <c r="AE603" s="72" t="s">
        <v>5045</v>
      </c>
    </row>
    <row r="604" spans="30:31">
      <c r="AD604" s="72" t="s">
        <v>1040</v>
      </c>
      <c r="AE604" s="72" t="s">
        <v>4192</v>
      </c>
    </row>
    <row r="605" spans="30:31">
      <c r="AD605" s="72" t="s">
        <v>176</v>
      </c>
      <c r="AE605" s="72" t="s">
        <v>3010</v>
      </c>
    </row>
    <row r="606" spans="30:31">
      <c r="AD606" s="72" t="s">
        <v>177</v>
      </c>
      <c r="AE606" s="72" t="s">
        <v>2465</v>
      </c>
    </row>
    <row r="607" spans="30:31">
      <c r="AD607" s="72" t="s">
        <v>178</v>
      </c>
      <c r="AE607" s="72" t="s">
        <v>3950</v>
      </c>
    </row>
    <row r="608" spans="30:31">
      <c r="AD608" s="72" t="s">
        <v>179</v>
      </c>
      <c r="AE608" s="72" t="s">
        <v>3550</v>
      </c>
    </row>
    <row r="609" spans="30:31">
      <c r="AD609" s="72" t="s">
        <v>4564</v>
      </c>
      <c r="AE609" s="72" t="s">
        <v>5046</v>
      </c>
    </row>
    <row r="610" spans="30:31">
      <c r="AD610" s="72" t="s">
        <v>180</v>
      </c>
      <c r="AE610" s="72" t="s">
        <v>3011</v>
      </c>
    </row>
    <row r="611" spans="30:31">
      <c r="AD611" s="72" t="s">
        <v>181</v>
      </c>
      <c r="AE611" s="72" t="s">
        <v>2466</v>
      </c>
    </row>
    <row r="612" spans="30:31">
      <c r="AD612" s="72" t="s">
        <v>182</v>
      </c>
      <c r="AE612" s="72" t="s">
        <v>3951</v>
      </c>
    </row>
    <row r="613" spans="30:31">
      <c r="AD613" s="72" t="s">
        <v>183</v>
      </c>
      <c r="AE613" s="72" t="s">
        <v>3551</v>
      </c>
    </row>
    <row r="614" spans="30:31">
      <c r="AD614" s="72" t="s">
        <v>4565</v>
      </c>
      <c r="AE614" s="72" t="s">
        <v>5047</v>
      </c>
    </row>
    <row r="615" spans="30:31">
      <c r="AD615" s="72" t="s">
        <v>184</v>
      </c>
      <c r="AE615" s="72" t="s">
        <v>3012</v>
      </c>
    </row>
    <row r="616" spans="30:31">
      <c r="AD616" s="72" t="s">
        <v>185</v>
      </c>
      <c r="AE616" s="72" t="s">
        <v>2467</v>
      </c>
    </row>
    <row r="617" spans="30:31">
      <c r="AD617" s="72" t="s">
        <v>186</v>
      </c>
      <c r="AE617" s="72" t="s">
        <v>3952</v>
      </c>
    </row>
    <row r="618" spans="30:31">
      <c r="AD618" s="72" t="s">
        <v>187</v>
      </c>
      <c r="AE618" s="72" t="s">
        <v>3552</v>
      </c>
    </row>
    <row r="619" spans="30:31">
      <c r="AD619" s="72" t="s">
        <v>4566</v>
      </c>
      <c r="AE619" s="72" t="s">
        <v>5048</v>
      </c>
    </row>
    <row r="620" spans="30:31">
      <c r="AD620" s="72" t="s">
        <v>1041</v>
      </c>
      <c r="AE620" s="72" t="s">
        <v>3249</v>
      </c>
    </row>
    <row r="621" spans="30:31">
      <c r="AD621" s="72" t="s">
        <v>1042</v>
      </c>
      <c r="AE621" s="72" t="s">
        <v>2709</v>
      </c>
    </row>
    <row r="622" spans="30:31">
      <c r="AD622" s="72" t="s">
        <v>1043</v>
      </c>
      <c r="AE622" s="72" t="s">
        <v>3645</v>
      </c>
    </row>
    <row r="623" spans="30:31">
      <c r="AD623" s="72" t="s">
        <v>4661</v>
      </c>
      <c r="AE623" s="72" t="s">
        <v>5049</v>
      </c>
    </row>
    <row r="624" spans="30:31">
      <c r="AD624" s="72" t="s">
        <v>1044</v>
      </c>
      <c r="AE624" s="72" t="s">
        <v>4193</v>
      </c>
    </row>
    <row r="625" spans="30:31">
      <c r="AD625" s="72" t="s">
        <v>461</v>
      </c>
      <c r="AE625" s="72" t="s">
        <v>3079</v>
      </c>
    </row>
    <row r="626" spans="30:31">
      <c r="AD626" s="72" t="s">
        <v>462</v>
      </c>
      <c r="AE626" s="72" t="s">
        <v>2537</v>
      </c>
    </row>
    <row r="627" spans="30:31">
      <c r="AD627" s="72" t="s">
        <v>463</v>
      </c>
      <c r="AE627" s="72" t="s">
        <v>4022</v>
      </c>
    </row>
    <row r="628" spans="30:31">
      <c r="AD628" s="72" t="s">
        <v>1045</v>
      </c>
      <c r="AE628" s="72" t="s">
        <v>3250</v>
      </c>
    </row>
    <row r="629" spans="30:31">
      <c r="AD629" s="72" t="s">
        <v>1046</v>
      </c>
      <c r="AE629" s="72" t="s">
        <v>2710</v>
      </c>
    </row>
    <row r="630" spans="30:31">
      <c r="AD630" s="72" t="s">
        <v>1047</v>
      </c>
      <c r="AE630" s="72" t="s">
        <v>3646</v>
      </c>
    </row>
    <row r="631" spans="30:31">
      <c r="AD631" s="72" t="s">
        <v>4662</v>
      </c>
      <c r="AE631" s="72" t="s">
        <v>5050</v>
      </c>
    </row>
    <row r="632" spans="30:31">
      <c r="AD632" s="72" t="s">
        <v>1048</v>
      </c>
      <c r="AE632" s="72" t="s">
        <v>4194</v>
      </c>
    </row>
    <row r="633" spans="30:31">
      <c r="AD633" s="72" t="s">
        <v>188</v>
      </c>
      <c r="AE633" s="72" t="s">
        <v>3013</v>
      </c>
    </row>
    <row r="634" spans="30:31">
      <c r="AD634" s="72" t="s">
        <v>189</v>
      </c>
      <c r="AE634" s="72" t="s">
        <v>2468</v>
      </c>
    </row>
    <row r="635" spans="30:31">
      <c r="AD635" s="72" t="s">
        <v>190</v>
      </c>
      <c r="AE635" s="72" t="s">
        <v>3953</v>
      </c>
    </row>
    <row r="636" spans="30:31">
      <c r="AD636" s="72" t="s">
        <v>191</v>
      </c>
      <c r="AE636" s="72" t="s">
        <v>3553</v>
      </c>
    </row>
    <row r="637" spans="30:31">
      <c r="AD637" s="72" t="s">
        <v>4567</v>
      </c>
      <c r="AE637" s="72" t="s">
        <v>5051</v>
      </c>
    </row>
    <row r="638" spans="30:31">
      <c r="AD638" s="72" t="s">
        <v>1049</v>
      </c>
      <c r="AE638" s="72" t="s">
        <v>3251</v>
      </c>
    </row>
    <row r="639" spans="30:31">
      <c r="AD639" s="72" t="s">
        <v>1050</v>
      </c>
      <c r="AE639" s="72" t="s">
        <v>2711</v>
      </c>
    </row>
    <row r="640" spans="30:31">
      <c r="AD640" s="72" t="s">
        <v>1051</v>
      </c>
      <c r="AE640" s="72" t="s">
        <v>3647</v>
      </c>
    </row>
    <row r="641" spans="30:31">
      <c r="AD641" s="72" t="s">
        <v>4663</v>
      </c>
      <c r="AE641" s="72" t="s">
        <v>5052</v>
      </c>
    </row>
    <row r="642" spans="30:31">
      <c r="AD642" s="72" t="s">
        <v>1052</v>
      </c>
      <c r="AE642" s="72" t="s">
        <v>4195</v>
      </c>
    </row>
    <row r="643" spans="30:31">
      <c r="AD643" s="72" t="s">
        <v>464</v>
      </c>
      <c r="AE643" s="72" t="s">
        <v>3080</v>
      </c>
    </row>
    <row r="644" spans="30:31">
      <c r="AD644" s="72" t="s">
        <v>465</v>
      </c>
      <c r="AE644" s="72" t="s">
        <v>2538</v>
      </c>
    </row>
    <row r="645" spans="30:31">
      <c r="AD645" s="72" t="s">
        <v>466</v>
      </c>
      <c r="AE645" s="72" t="s">
        <v>4023</v>
      </c>
    </row>
    <row r="646" spans="30:31">
      <c r="AD646" s="72" t="s">
        <v>1053</v>
      </c>
      <c r="AE646" s="72" t="s">
        <v>3252</v>
      </c>
    </row>
    <row r="647" spans="30:31">
      <c r="AD647" s="72" t="s">
        <v>1054</v>
      </c>
      <c r="AE647" s="72" t="s">
        <v>2712</v>
      </c>
    </row>
    <row r="648" spans="30:31">
      <c r="AD648" s="72" t="s">
        <v>1055</v>
      </c>
      <c r="AE648" s="72" t="s">
        <v>3648</v>
      </c>
    </row>
    <row r="649" spans="30:31">
      <c r="AD649" s="72" t="s">
        <v>4664</v>
      </c>
      <c r="AE649" s="72" t="s">
        <v>5053</v>
      </c>
    </row>
    <row r="650" spans="30:31">
      <c r="AD650" s="72" t="s">
        <v>1056</v>
      </c>
      <c r="AE650" s="72" t="s">
        <v>4196</v>
      </c>
    </row>
    <row r="651" spans="30:31">
      <c r="AD651" s="72" t="s">
        <v>192</v>
      </c>
      <c r="AE651" s="72" t="s">
        <v>3014</v>
      </c>
    </row>
    <row r="652" spans="30:31">
      <c r="AD652" s="72" t="s">
        <v>193</v>
      </c>
      <c r="AE652" s="72" t="s">
        <v>2469</v>
      </c>
    </row>
    <row r="653" spans="30:31">
      <c r="AD653" s="72" t="s">
        <v>194</v>
      </c>
      <c r="AE653" s="72" t="s">
        <v>3954</v>
      </c>
    </row>
    <row r="654" spans="30:31">
      <c r="AD654" s="72" t="s">
        <v>195</v>
      </c>
      <c r="AE654" s="72" t="s">
        <v>3554</v>
      </c>
    </row>
    <row r="655" spans="30:31">
      <c r="AD655" s="72" t="s">
        <v>4568</v>
      </c>
      <c r="AE655" s="72" t="s">
        <v>5054</v>
      </c>
    </row>
    <row r="656" spans="30:31">
      <c r="AD656" s="72" t="s">
        <v>196</v>
      </c>
      <c r="AE656" s="72" t="s">
        <v>3015</v>
      </c>
    </row>
    <row r="657" spans="30:31">
      <c r="AD657" s="72" t="s">
        <v>197</v>
      </c>
      <c r="AE657" s="72" t="s">
        <v>2470</v>
      </c>
    </row>
    <row r="658" spans="30:31">
      <c r="AD658" s="72" t="s">
        <v>198</v>
      </c>
      <c r="AE658" s="72" t="s">
        <v>3955</v>
      </c>
    </row>
    <row r="659" spans="30:31">
      <c r="AD659" s="72" t="s">
        <v>199</v>
      </c>
      <c r="AE659" s="72" t="s">
        <v>3555</v>
      </c>
    </row>
    <row r="660" spans="30:31">
      <c r="AD660" s="72" t="s">
        <v>4569</v>
      </c>
      <c r="AE660" s="72" t="s">
        <v>5055</v>
      </c>
    </row>
    <row r="661" spans="30:31">
      <c r="AD661" s="72" t="s">
        <v>200</v>
      </c>
      <c r="AE661" s="72" t="s">
        <v>3016</v>
      </c>
    </row>
    <row r="662" spans="30:31">
      <c r="AD662" s="72" t="s">
        <v>201</v>
      </c>
      <c r="AE662" s="72" t="s">
        <v>2471</v>
      </c>
    </row>
    <row r="663" spans="30:31">
      <c r="AD663" s="72" t="s">
        <v>202</v>
      </c>
      <c r="AE663" s="72" t="s">
        <v>3956</v>
      </c>
    </row>
    <row r="664" spans="30:31">
      <c r="AD664" s="72" t="s">
        <v>203</v>
      </c>
      <c r="AE664" s="72" t="s">
        <v>3556</v>
      </c>
    </row>
    <row r="665" spans="30:31">
      <c r="AD665" s="72" t="s">
        <v>4570</v>
      </c>
      <c r="AE665" s="72" t="s">
        <v>5056</v>
      </c>
    </row>
    <row r="666" spans="30:31">
      <c r="AD666" s="72" t="s">
        <v>1057</v>
      </c>
      <c r="AE666" s="72" t="s">
        <v>3253</v>
      </c>
    </row>
    <row r="667" spans="30:31">
      <c r="AD667" s="72" t="s">
        <v>1058</v>
      </c>
      <c r="AE667" s="72" t="s">
        <v>2713</v>
      </c>
    </row>
    <row r="668" spans="30:31">
      <c r="AD668" s="72" t="s">
        <v>1059</v>
      </c>
      <c r="AE668" s="72" t="s">
        <v>3649</v>
      </c>
    </row>
    <row r="669" spans="30:31">
      <c r="AD669" s="72" t="s">
        <v>4665</v>
      </c>
      <c r="AE669" s="72" t="s">
        <v>5057</v>
      </c>
    </row>
    <row r="670" spans="30:31">
      <c r="AD670" s="72" t="s">
        <v>1060</v>
      </c>
      <c r="AE670" s="72" t="s">
        <v>4197</v>
      </c>
    </row>
    <row r="671" spans="30:31">
      <c r="AD671" s="72" t="s">
        <v>467</v>
      </c>
      <c r="AE671" s="72" t="s">
        <v>3081</v>
      </c>
    </row>
    <row r="672" spans="30:31">
      <c r="AD672" s="72" t="s">
        <v>468</v>
      </c>
      <c r="AE672" s="72" t="s">
        <v>2539</v>
      </c>
    </row>
    <row r="673" spans="30:31">
      <c r="AD673" s="72" t="s">
        <v>469</v>
      </c>
      <c r="AE673" s="72" t="s">
        <v>4024</v>
      </c>
    </row>
    <row r="674" spans="30:31">
      <c r="AD674" s="72" t="s">
        <v>1061</v>
      </c>
      <c r="AE674" s="72" t="s">
        <v>3254</v>
      </c>
    </row>
    <row r="675" spans="30:31">
      <c r="AD675" s="72" t="s">
        <v>1062</v>
      </c>
      <c r="AE675" s="72" t="s">
        <v>2714</v>
      </c>
    </row>
    <row r="676" spans="30:31">
      <c r="AD676" s="72" t="s">
        <v>1063</v>
      </c>
      <c r="AE676" s="72" t="s">
        <v>3650</v>
      </c>
    </row>
    <row r="677" spans="30:31">
      <c r="AD677" s="72" t="s">
        <v>4666</v>
      </c>
      <c r="AE677" s="72" t="s">
        <v>5058</v>
      </c>
    </row>
    <row r="678" spans="30:31">
      <c r="AD678" s="72" t="s">
        <v>1064</v>
      </c>
      <c r="AE678" s="72" t="s">
        <v>4198</v>
      </c>
    </row>
    <row r="679" spans="30:31">
      <c r="AD679" s="72" t="s">
        <v>1065</v>
      </c>
      <c r="AE679" s="72" t="s">
        <v>3255</v>
      </c>
    </row>
    <row r="680" spans="30:31">
      <c r="AD680" s="72" t="s">
        <v>1066</v>
      </c>
      <c r="AE680" s="72" t="s">
        <v>2715</v>
      </c>
    </row>
    <row r="681" spans="30:31">
      <c r="AD681" s="72" t="s">
        <v>1067</v>
      </c>
      <c r="AE681" s="72" t="s">
        <v>3651</v>
      </c>
    </row>
    <row r="682" spans="30:31">
      <c r="AD682" s="72" t="s">
        <v>4667</v>
      </c>
      <c r="AE682" s="72" t="s">
        <v>5059</v>
      </c>
    </row>
    <row r="683" spans="30:31">
      <c r="AD683" s="72" t="s">
        <v>1068</v>
      </c>
      <c r="AE683" s="72" t="s">
        <v>4199</v>
      </c>
    </row>
    <row r="684" spans="30:31">
      <c r="AD684" s="72" t="s">
        <v>470</v>
      </c>
      <c r="AE684" s="72" t="s">
        <v>3082</v>
      </c>
    </row>
    <row r="685" spans="30:31">
      <c r="AD685" s="72" t="s">
        <v>471</v>
      </c>
      <c r="AE685" s="72" t="s">
        <v>2540</v>
      </c>
    </row>
    <row r="686" spans="30:31">
      <c r="AD686" s="72" t="s">
        <v>472</v>
      </c>
      <c r="AE686" s="72" t="s">
        <v>4025</v>
      </c>
    </row>
    <row r="687" spans="30:31">
      <c r="AD687" s="72" t="s">
        <v>1069</v>
      </c>
      <c r="AE687" s="72" t="s">
        <v>3256</v>
      </c>
    </row>
    <row r="688" spans="30:31">
      <c r="AD688" s="72" t="s">
        <v>1070</v>
      </c>
      <c r="AE688" s="72" t="s">
        <v>2716</v>
      </c>
    </row>
    <row r="689" spans="30:31">
      <c r="AD689" s="72" t="s">
        <v>1071</v>
      </c>
      <c r="AE689" s="72" t="s">
        <v>3652</v>
      </c>
    </row>
    <row r="690" spans="30:31">
      <c r="AD690" s="72" t="s">
        <v>4668</v>
      </c>
      <c r="AE690" s="72" t="s">
        <v>5060</v>
      </c>
    </row>
    <row r="691" spans="30:31">
      <c r="AD691" s="72" t="s">
        <v>1072</v>
      </c>
      <c r="AE691" s="72" t="s">
        <v>4200</v>
      </c>
    </row>
    <row r="692" spans="30:31">
      <c r="AD692" s="72" t="s">
        <v>1073</v>
      </c>
      <c r="AE692" s="72" t="s">
        <v>3257</v>
      </c>
    </row>
    <row r="693" spans="30:31">
      <c r="AD693" s="72" t="s">
        <v>1074</v>
      </c>
      <c r="AE693" s="72" t="s">
        <v>2717</v>
      </c>
    </row>
    <row r="694" spans="30:31">
      <c r="AD694" s="72" t="s">
        <v>1075</v>
      </c>
      <c r="AE694" s="72" t="s">
        <v>3653</v>
      </c>
    </row>
    <row r="695" spans="30:31">
      <c r="AD695" s="72" t="s">
        <v>4669</v>
      </c>
      <c r="AE695" s="72" t="s">
        <v>5061</v>
      </c>
    </row>
    <row r="696" spans="30:31">
      <c r="AD696" s="72" t="s">
        <v>1076</v>
      </c>
      <c r="AE696" s="72" t="s">
        <v>4201</v>
      </c>
    </row>
    <row r="697" spans="30:31">
      <c r="AD697" s="72" t="s">
        <v>473</v>
      </c>
      <c r="AE697" s="72" t="s">
        <v>3083</v>
      </c>
    </row>
    <row r="698" spans="30:31">
      <c r="AD698" s="72" t="s">
        <v>474</v>
      </c>
      <c r="AE698" s="72" t="s">
        <v>2541</v>
      </c>
    </row>
    <row r="699" spans="30:31">
      <c r="AD699" s="72" t="s">
        <v>475</v>
      </c>
      <c r="AE699" s="72" t="s">
        <v>4026</v>
      </c>
    </row>
    <row r="700" spans="30:31">
      <c r="AD700" s="72" t="s">
        <v>1077</v>
      </c>
      <c r="AE700" s="72" t="s">
        <v>3258</v>
      </c>
    </row>
    <row r="701" spans="30:31">
      <c r="AD701" s="72" t="s">
        <v>1078</v>
      </c>
      <c r="AE701" s="72" t="s">
        <v>2718</v>
      </c>
    </row>
    <row r="702" spans="30:31">
      <c r="AD702" s="72" t="s">
        <v>1079</v>
      </c>
      <c r="AE702" s="72" t="s">
        <v>3654</v>
      </c>
    </row>
    <row r="703" spans="30:31">
      <c r="AD703" s="72" t="s">
        <v>4670</v>
      </c>
      <c r="AE703" s="72" t="s">
        <v>5062</v>
      </c>
    </row>
    <row r="704" spans="30:31">
      <c r="AD704" s="72" t="s">
        <v>1080</v>
      </c>
      <c r="AE704" s="72" t="s">
        <v>4202</v>
      </c>
    </row>
    <row r="705" spans="30:31">
      <c r="AD705" s="72" t="s">
        <v>1081</v>
      </c>
      <c r="AE705" s="72" t="s">
        <v>3259</v>
      </c>
    </row>
    <row r="706" spans="30:31">
      <c r="AD706" s="72" t="s">
        <v>1082</v>
      </c>
      <c r="AE706" s="72" t="s">
        <v>2719</v>
      </c>
    </row>
    <row r="707" spans="30:31">
      <c r="AD707" s="72" t="s">
        <v>1083</v>
      </c>
      <c r="AE707" s="72" t="s">
        <v>4203</v>
      </c>
    </row>
    <row r="708" spans="30:31">
      <c r="AD708" s="72" t="s">
        <v>1084</v>
      </c>
      <c r="AE708" s="72" t="s">
        <v>3655</v>
      </c>
    </row>
    <row r="709" spans="30:31">
      <c r="AD709" s="72" t="s">
        <v>4571</v>
      </c>
      <c r="AE709" s="72" t="s">
        <v>5063</v>
      </c>
    </row>
    <row r="710" spans="30:31">
      <c r="AD710" s="72" t="s">
        <v>204</v>
      </c>
      <c r="AE710" s="72" t="s">
        <v>3017</v>
      </c>
    </row>
    <row r="711" spans="30:31">
      <c r="AD711" s="72" t="s">
        <v>205</v>
      </c>
      <c r="AE711" s="72" t="s">
        <v>5064</v>
      </c>
    </row>
    <row r="712" spans="30:31">
      <c r="AD712" s="72" t="s">
        <v>206</v>
      </c>
      <c r="AE712" s="72" t="s">
        <v>5065</v>
      </c>
    </row>
    <row r="713" spans="30:31">
      <c r="AD713" s="72" t="s">
        <v>207</v>
      </c>
      <c r="AE713" s="72" t="s">
        <v>5066</v>
      </c>
    </row>
    <row r="714" spans="30:31">
      <c r="AD714" s="72" t="s">
        <v>4572</v>
      </c>
      <c r="AE714" s="72" t="s">
        <v>5067</v>
      </c>
    </row>
    <row r="715" spans="30:31">
      <c r="AD715" s="72" t="s">
        <v>208</v>
      </c>
      <c r="AE715" s="72" t="s">
        <v>3018</v>
      </c>
    </row>
    <row r="716" spans="30:31">
      <c r="AD716" s="72" t="s">
        <v>209</v>
      </c>
      <c r="AE716" s="72" t="s">
        <v>2472</v>
      </c>
    </row>
    <row r="717" spans="30:31">
      <c r="AD717" s="72" t="s">
        <v>210</v>
      </c>
      <c r="AE717" s="72" t="s">
        <v>3957</v>
      </c>
    </row>
    <row r="718" spans="30:31">
      <c r="AD718" s="72" t="s">
        <v>211</v>
      </c>
      <c r="AE718" s="72" t="s">
        <v>3557</v>
      </c>
    </row>
    <row r="719" spans="30:31">
      <c r="AD719" s="72" t="s">
        <v>4573</v>
      </c>
      <c r="AE719" s="72" t="s">
        <v>5068</v>
      </c>
    </row>
    <row r="720" spans="30:31">
      <c r="AD720" s="72" t="s">
        <v>212</v>
      </c>
      <c r="AE720" s="72" t="s">
        <v>3019</v>
      </c>
    </row>
    <row r="721" spans="30:31">
      <c r="AD721" s="72" t="s">
        <v>213</v>
      </c>
      <c r="AE721" s="72" t="s">
        <v>2473</v>
      </c>
    </row>
    <row r="722" spans="30:31">
      <c r="AD722" s="72" t="s">
        <v>214</v>
      </c>
      <c r="AE722" s="72" t="s">
        <v>3958</v>
      </c>
    </row>
    <row r="723" spans="30:31">
      <c r="AD723" s="72" t="s">
        <v>215</v>
      </c>
      <c r="AE723" s="72" t="s">
        <v>2332</v>
      </c>
    </row>
    <row r="724" spans="30:31">
      <c r="AD724" s="72" t="s">
        <v>4574</v>
      </c>
      <c r="AE724" s="72" t="s">
        <v>5069</v>
      </c>
    </row>
    <row r="725" spans="30:31">
      <c r="AD725" s="72" t="s">
        <v>216</v>
      </c>
      <c r="AE725" s="72" t="s">
        <v>3020</v>
      </c>
    </row>
    <row r="726" spans="30:31">
      <c r="AD726" s="72" t="s">
        <v>217</v>
      </c>
      <c r="AE726" s="72" t="s">
        <v>2474</v>
      </c>
    </row>
    <row r="727" spans="30:31">
      <c r="AD727" s="72" t="s">
        <v>218</v>
      </c>
      <c r="AE727" s="72" t="s">
        <v>3959</v>
      </c>
    </row>
    <row r="728" spans="30:31">
      <c r="AD728" s="72" t="s">
        <v>219</v>
      </c>
      <c r="AE728" s="72" t="s">
        <v>3558</v>
      </c>
    </row>
    <row r="729" spans="30:31">
      <c r="AD729" s="72" t="s">
        <v>4575</v>
      </c>
      <c r="AE729" s="72" t="s">
        <v>5070</v>
      </c>
    </row>
    <row r="730" spans="30:31">
      <c r="AD730" s="72" t="s">
        <v>220</v>
      </c>
      <c r="AE730" s="72" t="s">
        <v>3021</v>
      </c>
    </row>
    <row r="731" spans="30:31">
      <c r="AD731" s="72" t="s">
        <v>221</v>
      </c>
      <c r="AE731" s="72" t="s">
        <v>2475</v>
      </c>
    </row>
    <row r="732" spans="30:31">
      <c r="AD732" s="72" t="s">
        <v>222</v>
      </c>
      <c r="AE732" s="72" t="s">
        <v>3960</v>
      </c>
    </row>
    <row r="733" spans="30:31">
      <c r="AD733" s="72" t="s">
        <v>223</v>
      </c>
      <c r="AE733" s="72" t="s">
        <v>3559</v>
      </c>
    </row>
    <row r="734" spans="30:31">
      <c r="AD734" s="72" t="s">
        <v>4576</v>
      </c>
      <c r="AE734" s="72" t="s">
        <v>5071</v>
      </c>
    </row>
    <row r="735" spans="30:31">
      <c r="AD735" s="72" t="s">
        <v>224</v>
      </c>
      <c r="AE735" s="72" t="s">
        <v>3022</v>
      </c>
    </row>
    <row r="736" spans="30:31">
      <c r="AD736" s="72" t="s">
        <v>225</v>
      </c>
      <c r="AE736" s="72" t="s">
        <v>2476</v>
      </c>
    </row>
    <row r="737" spans="30:31">
      <c r="AD737" s="72" t="s">
        <v>226</v>
      </c>
      <c r="AE737" s="72" t="s">
        <v>3961</v>
      </c>
    </row>
    <row r="738" spans="30:31">
      <c r="AD738" s="72" t="s">
        <v>227</v>
      </c>
      <c r="AE738" s="72" t="s">
        <v>3560</v>
      </c>
    </row>
    <row r="739" spans="30:31">
      <c r="AD739" s="72" t="s">
        <v>4577</v>
      </c>
      <c r="AE739" s="72" t="s">
        <v>5072</v>
      </c>
    </row>
    <row r="740" spans="30:31">
      <c r="AD740" s="72" t="s">
        <v>228</v>
      </c>
      <c r="AE740" s="72" t="s">
        <v>3023</v>
      </c>
    </row>
    <row r="741" spans="30:31">
      <c r="AD741" s="72" t="s">
        <v>229</v>
      </c>
      <c r="AE741" s="72" t="s">
        <v>2477</v>
      </c>
    </row>
    <row r="742" spans="30:31">
      <c r="AD742" s="72" t="s">
        <v>230</v>
      </c>
      <c r="AE742" s="72" t="s">
        <v>3962</v>
      </c>
    </row>
    <row r="743" spans="30:31">
      <c r="AD743" s="72" t="s">
        <v>231</v>
      </c>
      <c r="AE743" s="72" t="s">
        <v>3561</v>
      </c>
    </row>
    <row r="744" spans="30:31">
      <c r="AD744" s="72" t="s">
        <v>4578</v>
      </c>
      <c r="AE744" s="72" t="s">
        <v>5073</v>
      </c>
    </row>
    <row r="745" spans="30:31">
      <c r="AD745" s="72" t="s">
        <v>232</v>
      </c>
      <c r="AE745" s="72" t="s">
        <v>3024</v>
      </c>
    </row>
    <row r="746" spans="30:31">
      <c r="AD746" s="72" t="s">
        <v>233</v>
      </c>
      <c r="AE746" s="72" t="s">
        <v>2478</v>
      </c>
    </row>
    <row r="747" spans="30:31">
      <c r="AD747" s="72" t="s">
        <v>234</v>
      </c>
      <c r="AE747" s="72" t="s">
        <v>3963</v>
      </c>
    </row>
    <row r="748" spans="30:31">
      <c r="AD748" s="72" t="s">
        <v>235</v>
      </c>
      <c r="AE748" s="72" t="s">
        <v>3562</v>
      </c>
    </row>
    <row r="749" spans="30:31">
      <c r="AD749" s="72" t="s">
        <v>4579</v>
      </c>
      <c r="AE749" s="72" t="s">
        <v>5074</v>
      </c>
    </row>
    <row r="750" spans="30:31">
      <c r="AD750" s="72" t="s">
        <v>236</v>
      </c>
      <c r="AE750" s="72" t="s">
        <v>3025</v>
      </c>
    </row>
    <row r="751" spans="30:31">
      <c r="AD751" s="72" t="s">
        <v>237</v>
      </c>
      <c r="AE751" s="72" t="s">
        <v>2479</v>
      </c>
    </row>
    <row r="752" spans="30:31">
      <c r="AD752" s="72" t="s">
        <v>238</v>
      </c>
      <c r="AE752" s="72" t="s">
        <v>3964</v>
      </c>
    </row>
    <row r="753" spans="30:31">
      <c r="AD753" s="72" t="s">
        <v>239</v>
      </c>
      <c r="AE753" s="72" t="s">
        <v>3563</v>
      </c>
    </row>
    <row r="754" spans="30:31">
      <c r="AD754" s="72" t="s">
        <v>4580</v>
      </c>
      <c r="AE754" s="72" t="s">
        <v>5075</v>
      </c>
    </row>
    <row r="755" spans="30:31">
      <c r="AD755" s="72" t="s">
        <v>240</v>
      </c>
      <c r="AE755" s="72" t="s">
        <v>3026</v>
      </c>
    </row>
    <row r="756" spans="30:31">
      <c r="AD756" s="72" t="s">
        <v>241</v>
      </c>
      <c r="AE756" s="72" t="s">
        <v>2480</v>
      </c>
    </row>
    <row r="757" spans="30:31">
      <c r="AD757" s="72" t="s">
        <v>242</v>
      </c>
      <c r="AE757" s="72" t="s">
        <v>3965</v>
      </c>
    </row>
    <row r="758" spans="30:31">
      <c r="AD758" s="72" t="s">
        <v>243</v>
      </c>
      <c r="AE758" s="72" t="s">
        <v>3564</v>
      </c>
    </row>
    <row r="759" spans="30:31">
      <c r="AD759" s="72" t="s">
        <v>4581</v>
      </c>
      <c r="AE759" s="72" t="s">
        <v>5076</v>
      </c>
    </row>
    <row r="760" spans="30:31">
      <c r="AD760" s="72" t="s">
        <v>1085</v>
      </c>
      <c r="AE760" s="72" t="s">
        <v>3260</v>
      </c>
    </row>
    <row r="761" spans="30:31">
      <c r="AD761" s="72" t="s">
        <v>1086</v>
      </c>
      <c r="AE761" s="72" t="s">
        <v>2720</v>
      </c>
    </row>
    <row r="762" spans="30:31">
      <c r="AD762" s="72" t="s">
        <v>1087</v>
      </c>
      <c r="AE762" s="72" t="s">
        <v>3656</v>
      </c>
    </row>
    <row r="763" spans="30:31">
      <c r="AD763" s="72" t="s">
        <v>4671</v>
      </c>
      <c r="AE763" s="72" t="s">
        <v>5077</v>
      </c>
    </row>
    <row r="764" spans="30:31">
      <c r="AD764" s="72" t="s">
        <v>1088</v>
      </c>
      <c r="AE764" s="72" t="s">
        <v>4204</v>
      </c>
    </row>
    <row r="765" spans="30:31">
      <c r="AD765" s="72" t="s">
        <v>1089</v>
      </c>
      <c r="AE765" s="72" t="s">
        <v>3261</v>
      </c>
    </row>
    <row r="766" spans="30:31">
      <c r="AD766" s="72" t="s">
        <v>1090</v>
      </c>
      <c r="AE766" s="72" t="s">
        <v>2721</v>
      </c>
    </row>
    <row r="767" spans="30:31">
      <c r="AD767" s="72" t="s">
        <v>1091</v>
      </c>
      <c r="AE767" s="72" t="s">
        <v>3657</v>
      </c>
    </row>
    <row r="768" spans="30:31">
      <c r="AD768" s="72" t="s">
        <v>4672</v>
      </c>
      <c r="AE768" s="72" t="s">
        <v>5078</v>
      </c>
    </row>
    <row r="769" spans="30:31">
      <c r="AD769" s="72" t="s">
        <v>1092</v>
      </c>
      <c r="AE769" s="72" t="s">
        <v>4205</v>
      </c>
    </row>
    <row r="770" spans="30:31">
      <c r="AD770" s="72" t="s">
        <v>1093</v>
      </c>
      <c r="AE770" s="72" t="s">
        <v>3262</v>
      </c>
    </row>
    <row r="771" spans="30:31">
      <c r="AD771" s="72" t="s">
        <v>1094</v>
      </c>
      <c r="AE771" s="72" t="s">
        <v>2722</v>
      </c>
    </row>
    <row r="772" spans="30:31">
      <c r="AD772" s="72" t="s">
        <v>1095</v>
      </c>
      <c r="AE772" s="72" t="s">
        <v>3658</v>
      </c>
    </row>
    <row r="773" spans="30:31">
      <c r="AD773" s="72" t="s">
        <v>4673</v>
      </c>
      <c r="AE773" s="72" t="s">
        <v>5079</v>
      </c>
    </row>
    <row r="774" spans="30:31">
      <c r="AD774" s="72" t="s">
        <v>1096</v>
      </c>
      <c r="AE774" s="72" t="s">
        <v>4206</v>
      </c>
    </row>
    <row r="775" spans="30:31">
      <c r="AD775" s="72" t="s">
        <v>1097</v>
      </c>
      <c r="AE775" s="72" t="s">
        <v>3263</v>
      </c>
    </row>
    <row r="776" spans="30:31">
      <c r="AD776" s="72" t="s">
        <v>1098</v>
      </c>
      <c r="AE776" s="72" t="s">
        <v>2723</v>
      </c>
    </row>
    <row r="777" spans="30:31">
      <c r="AD777" s="72" t="s">
        <v>1099</v>
      </c>
      <c r="AE777" s="72" t="s">
        <v>3659</v>
      </c>
    </row>
    <row r="778" spans="30:31">
      <c r="AD778" s="72" t="s">
        <v>4674</v>
      </c>
      <c r="AE778" s="72" t="s">
        <v>5080</v>
      </c>
    </row>
    <row r="779" spans="30:31">
      <c r="AD779" s="72" t="s">
        <v>1100</v>
      </c>
      <c r="AE779" s="72" t="s">
        <v>4207</v>
      </c>
    </row>
    <row r="780" spans="30:31">
      <c r="AD780" s="72" t="s">
        <v>244</v>
      </c>
      <c r="AE780" s="72" t="s">
        <v>3027</v>
      </c>
    </row>
    <row r="781" spans="30:31">
      <c r="AD781" s="72" t="s">
        <v>245</v>
      </c>
      <c r="AE781" s="72" t="s">
        <v>2481</v>
      </c>
    </row>
    <row r="782" spans="30:31">
      <c r="AD782" s="72" t="s">
        <v>246</v>
      </c>
      <c r="AE782" s="72" t="s">
        <v>3966</v>
      </c>
    </row>
    <row r="783" spans="30:31">
      <c r="AD783" s="72" t="s">
        <v>247</v>
      </c>
      <c r="AE783" s="72" t="s">
        <v>3565</v>
      </c>
    </row>
    <row r="784" spans="30:31">
      <c r="AD784" s="72" t="s">
        <v>4582</v>
      </c>
      <c r="AE784" s="72" t="s">
        <v>5081</v>
      </c>
    </row>
    <row r="785" spans="30:31">
      <c r="AD785" s="72" t="s">
        <v>248</v>
      </c>
      <c r="AE785" s="72" t="s">
        <v>2333</v>
      </c>
    </row>
    <row r="786" spans="30:31">
      <c r="AD786" s="72" t="s">
        <v>249</v>
      </c>
      <c r="AE786" s="72" t="s">
        <v>2333</v>
      </c>
    </row>
    <row r="787" spans="30:31">
      <c r="AD787" s="72" t="s">
        <v>250</v>
      </c>
      <c r="AE787" s="72" t="s">
        <v>2334</v>
      </c>
    </row>
    <row r="788" spans="30:31">
      <c r="AD788" s="72" t="s">
        <v>251</v>
      </c>
      <c r="AE788" s="72" t="s">
        <v>2334</v>
      </c>
    </row>
    <row r="789" spans="30:31">
      <c r="AD789" s="72" t="s">
        <v>252</v>
      </c>
      <c r="AE789" s="72" t="s">
        <v>2335</v>
      </c>
    </row>
    <row r="790" spans="30:31">
      <c r="AD790" s="72" t="s">
        <v>253</v>
      </c>
      <c r="AE790" s="72" t="s">
        <v>2335</v>
      </c>
    </row>
    <row r="791" spans="30:31">
      <c r="AD791" s="72" t="s">
        <v>254</v>
      </c>
      <c r="AE791" s="72" t="s">
        <v>2336</v>
      </c>
    </row>
    <row r="792" spans="30:31">
      <c r="AD792" s="72" t="s">
        <v>255</v>
      </c>
      <c r="AE792" s="72" t="s">
        <v>2336</v>
      </c>
    </row>
    <row r="793" spans="30:31">
      <c r="AD793" s="72" t="s">
        <v>256</v>
      </c>
      <c r="AE793" s="72" t="s">
        <v>2337</v>
      </c>
    </row>
    <row r="794" spans="30:31">
      <c r="AD794" s="72" t="s">
        <v>257</v>
      </c>
      <c r="AE794" s="72" t="s">
        <v>2337</v>
      </c>
    </row>
    <row r="795" spans="30:31">
      <c r="AD795" s="72" t="s">
        <v>258</v>
      </c>
      <c r="AE795" s="72" t="s">
        <v>2338</v>
      </c>
    </row>
    <row r="796" spans="30:31">
      <c r="AD796" s="72" t="s">
        <v>259</v>
      </c>
      <c r="AE796" s="72" t="s">
        <v>2338</v>
      </c>
    </row>
    <row r="797" spans="30:31">
      <c r="AD797" s="72" t="s">
        <v>260</v>
      </c>
      <c r="AE797" s="72" t="s">
        <v>2339</v>
      </c>
    </row>
    <row r="798" spans="30:31">
      <c r="AD798" s="72" t="s">
        <v>261</v>
      </c>
      <c r="AE798" s="72" t="s">
        <v>2339</v>
      </c>
    </row>
    <row r="799" spans="30:31">
      <c r="AD799" s="72" t="s">
        <v>262</v>
      </c>
      <c r="AE799" s="72" t="s">
        <v>2340</v>
      </c>
    </row>
    <row r="800" spans="30:31">
      <c r="AD800" s="72" t="s">
        <v>263</v>
      </c>
      <c r="AE800" s="72" t="s">
        <v>2340</v>
      </c>
    </row>
    <row r="801" spans="30:31">
      <c r="AD801" s="72" t="s">
        <v>264</v>
      </c>
      <c r="AE801" s="72" t="s">
        <v>2341</v>
      </c>
    </row>
    <row r="802" spans="30:31">
      <c r="AD802" s="72" t="s">
        <v>265</v>
      </c>
      <c r="AE802" s="72" t="s">
        <v>2342</v>
      </c>
    </row>
    <row r="803" spans="30:31">
      <c r="AD803" s="72" t="s">
        <v>266</v>
      </c>
      <c r="AE803" s="72" t="s">
        <v>2343</v>
      </c>
    </row>
    <row r="804" spans="30:31">
      <c r="AD804" s="72" t="s">
        <v>1101</v>
      </c>
      <c r="AE804" s="72" t="s">
        <v>3264</v>
      </c>
    </row>
    <row r="805" spans="30:31">
      <c r="AD805" s="72" t="s">
        <v>1102</v>
      </c>
      <c r="AE805" s="72" t="s">
        <v>2724</v>
      </c>
    </row>
    <row r="806" spans="30:31">
      <c r="AD806" s="72" t="s">
        <v>1103</v>
      </c>
      <c r="AE806" s="72" t="s">
        <v>3660</v>
      </c>
    </row>
    <row r="807" spans="30:31">
      <c r="AD807" s="72" t="s">
        <v>4675</v>
      </c>
      <c r="AE807" s="72" t="s">
        <v>5082</v>
      </c>
    </row>
    <row r="808" spans="30:31">
      <c r="AD808" s="72" t="s">
        <v>1104</v>
      </c>
      <c r="AE808" s="72" t="s">
        <v>4208</v>
      </c>
    </row>
    <row r="809" spans="30:31">
      <c r="AD809" s="72" t="s">
        <v>476</v>
      </c>
      <c r="AE809" s="72" t="s">
        <v>3084</v>
      </c>
    </row>
    <row r="810" spans="30:31">
      <c r="AD810" s="72" t="s">
        <v>477</v>
      </c>
      <c r="AE810" s="72" t="s">
        <v>2542</v>
      </c>
    </row>
    <row r="811" spans="30:31">
      <c r="AD811" s="72" t="s">
        <v>478</v>
      </c>
      <c r="AE811" s="72" t="s">
        <v>4027</v>
      </c>
    </row>
    <row r="812" spans="30:31">
      <c r="AD812" s="72" t="s">
        <v>1105</v>
      </c>
      <c r="AE812" s="72" t="s">
        <v>3265</v>
      </c>
    </row>
    <row r="813" spans="30:31">
      <c r="AD813" s="72" t="s">
        <v>1106</v>
      </c>
      <c r="AE813" s="72" t="s">
        <v>2725</v>
      </c>
    </row>
    <row r="814" spans="30:31">
      <c r="AD814" s="72" t="s">
        <v>1107</v>
      </c>
      <c r="AE814" s="72" t="s">
        <v>3661</v>
      </c>
    </row>
    <row r="815" spans="30:31">
      <c r="AD815" s="72" t="s">
        <v>4676</v>
      </c>
      <c r="AE815" s="72" t="s">
        <v>5083</v>
      </c>
    </row>
    <row r="816" spans="30:31">
      <c r="AD816" s="72" t="s">
        <v>1108</v>
      </c>
      <c r="AE816" s="72" t="s">
        <v>4209</v>
      </c>
    </row>
    <row r="817" spans="30:31">
      <c r="AD817" s="72" t="s">
        <v>1109</v>
      </c>
      <c r="AE817" s="72" t="s">
        <v>3266</v>
      </c>
    </row>
    <row r="818" spans="30:31">
      <c r="AD818" s="72" t="s">
        <v>1110</v>
      </c>
      <c r="AE818" s="72" t="s">
        <v>2726</v>
      </c>
    </row>
    <row r="819" spans="30:31">
      <c r="AD819" s="72" t="s">
        <v>1111</v>
      </c>
      <c r="AE819" s="72" t="s">
        <v>3662</v>
      </c>
    </row>
    <row r="820" spans="30:31">
      <c r="AD820" s="72" t="s">
        <v>4677</v>
      </c>
      <c r="AE820" s="72" t="s">
        <v>5084</v>
      </c>
    </row>
    <row r="821" spans="30:31">
      <c r="AD821" s="72" t="s">
        <v>1112</v>
      </c>
      <c r="AE821" s="72" t="s">
        <v>4210</v>
      </c>
    </row>
    <row r="822" spans="30:31">
      <c r="AD822" s="72" t="s">
        <v>479</v>
      </c>
      <c r="AE822" s="72" t="s">
        <v>3085</v>
      </c>
    </row>
    <row r="823" spans="30:31">
      <c r="AD823" s="72" t="s">
        <v>480</v>
      </c>
      <c r="AE823" s="72" t="s">
        <v>2543</v>
      </c>
    </row>
    <row r="824" spans="30:31">
      <c r="AD824" s="72" t="s">
        <v>481</v>
      </c>
      <c r="AE824" s="72" t="s">
        <v>4028</v>
      </c>
    </row>
    <row r="825" spans="30:31">
      <c r="AD825" s="72" t="s">
        <v>1113</v>
      </c>
      <c r="AE825" s="72" t="s">
        <v>3267</v>
      </c>
    </row>
    <row r="826" spans="30:31">
      <c r="AD826" s="72" t="s">
        <v>1114</v>
      </c>
      <c r="AE826" s="72" t="s">
        <v>2727</v>
      </c>
    </row>
    <row r="827" spans="30:31">
      <c r="AD827" s="72" t="s">
        <v>1115</v>
      </c>
      <c r="AE827" s="72" t="s">
        <v>3663</v>
      </c>
    </row>
    <row r="828" spans="30:31">
      <c r="AD828" s="72" t="s">
        <v>4678</v>
      </c>
      <c r="AE828" s="72" t="s">
        <v>5085</v>
      </c>
    </row>
    <row r="829" spans="30:31">
      <c r="AD829" s="72" t="s">
        <v>1116</v>
      </c>
      <c r="AE829" s="72" t="s">
        <v>4211</v>
      </c>
    </row>
    <row r="830" spans="30:31">
      <c r="AD830" s="72" t="s">
        <v>1117</v>
      </c>
      <c r="AE830" s="72" t="s">
        <v>3268</v>
      </c>
    </row>
    <row r="831" spans="30:31">
      <c r="AD831" s="72" t="s">
        <v>1118</v>
      </c>
      <c r="AE831" s="72" t="s">
        <v>2728</v>
      </c>
    </row>
    <row r="832" spans="30:31">
      <c r="AD832" s="72" t="s">
        <v>1119</v>
      </c>
      <c r="AE832" s="72" t="s">
        <v>3664</v>
      </c>
    </row>
    <row r="833" spans="30:31">
      <c r="AD833" s="72" t="s">
        <v>4679</v>
      </c>
      <c r="AE833" s="72" t="s">
        <v>5086</v>
      </c>
    </row>
    <row r="834" spans="30:31">
      <c r="AD834" s="72" t="s">
        <v>1120</v>
      </c>
      <c r="AE834" s="72" t="s">
        <v>4212</v>
      </c>
    </row>
    <row r="835" spans="30:31">
      <c r="AD835" s="72" t="s">
        <v>482</v>
      </c>
      <c r="AE835" s="72" t="s">
        <v>5087</v>
      </c>
    </row>
    <row r="836" spans="30:31">
      <c r="AD836" s="72" t="s">
        <v>483</v>
      </c>
      <c r="AE836" s="72" t="s">
        <v>5087</v>
      </c>
    </row>
    <row r="837" spans="30:31">
      <c r="AD837" s="72" t="s">
        <v>484</v>
      </c>
      <c r="AE837" s="72" t="s">
        <v>5087</v>
      </c>
    </row>
    <row r="838" spans="30:31">
      <c r="AD838" s="72" t="s">
        <v>1121</v>
      </c>
      <c r="AE838" s="72" t="s">
        <v>3269</v>
      </c>
    </row>
    <row r="839" spans="30:31">
      <c r="AD839" s="72" t="s">
        <v>1122</v>
      </c>
      <c r="AE839" s="72" t="s">
        <v>2729</v>
      </c>
    </row>
    <row r="840" spans="30:31">
      <c r="AD840" s="72" t="s">
        <v>1123</v>
      </c>
      <c r="AE840" s="72" t="s">
        <v>3665</v>
      </c>
    </row>
    <row r="841" spans="30:31">
      <c r="AD841" s="72" t="s">
        <v>4680</v>
      </c>
      <c r="AE841" s="72" t="s">
        <v>5088</v>
      </c>
    </row>
    <row r="842" spans="30:31">
      <c r="AD842" s="72" t="s">
        <v>1124</v>
      </c>
      <c r="AE842" s="72" t="s">
        <v>4213</v>
      </c>
    </row>
    <row r="843" spans="30:31">
      <c r="AD843" s="72" t="s">
        <v>1125</v>
      </c>
      <c r="AE843" s="72" t="s">
        <v>3270</v>
      </c>
    </row>
    <row r="844" spans="30:31">
      <c r="AD844" s="72" t="s">
        <v>1126</v>
      </c>
      <c r="AE844" s="72" t="s">
        <v>2730</v>
      </c>
    </row>
    <row r="845" spans="30:31">
      <c r="AD845" s="72" t="s">
        <v>1127</v>
      </c>
      <c r="AE845" s="72" t="s">
        <v>3666</v>
      </c>
    </row>
    <row r="846" spans="30:31">
      <c r="AD846" s="72" t="s">
        <v>4681</v>
      </c>
      <c r="AE846" s="72" t="s">
        <v>5089</v>
      </c>
    </row>
    <row r="847" spans="30:31">
      <c r="AD847" s="72" t="s">
        <v>1128</v>
      </c>
      <c r="AE847" s="72" t="s">
        <v>4214</v>
      </c>
    </row>
    <row r="848" spans="30:31">
      <c r="AD848" s="72" t="s">
        <v>485</v>
      </c>
      <c r="AE848" s="72" t="s">
        <v>3086</v>
      </c>
    </row>
    <row r="849" spans="30:31">
      <c r="AD849" s="72" t="s">
        <v>486</v>
      </c>
      <c r="AE849" s="72" t="s">
        <v>2544</v>
      </c>
    </row>
    <row r="850" spans="30:31">
      <c r="AD850" s="72" t="s">
        <v>487</v>
      </c>
      <c r="AE850" s="72" t="s">
        <v>4029</v>
      </c>
    </row>
    <row r="851" spans="30:31">
      <c r="AD851" s="72" t="s">
        <v>1129</v>
      </c>
      <c r="AE851" s="72" t="s">
        <v>3271</v>
      </c>
    </row>
    <row r="852" spans="30:31">
      <c r="AD852" s="72" t="s">
        <v>1130</v>
      </c>
      <c r="AE852" s="72" t="s">
        <v>2731</v>
      </c>
    </row>
    <row r="853" spans="30:31">
      <c r="AD853" s="72" t="s">
        <v>1131</v>
      </c>
      <c r="AE853" s="72" t="s">
        <v>3667</v>
      </c>
    </row>
    <row r="854" spans="30:31">
      <c r="AD854" s="72" t="s">
        <v>4682</v>
      </c>
      <c r="AE854" s="72" t="s">
        <v>5090</v>
      </c>
    </row>
    <row r="855" spans="30:31">
      <c r="AD855" s="72" t="s">
        <v>1132</v>
      </c>
      <c r="AE855" s="72" t="s">
        <v>4215</v>
      </c>
    </row>
    <row r="856" spans="30:31">
      <c r="AD856" s="72" t="s">
        <v>1133</v>
      </c>
      <c r="AE856" s="72" t="s">
        <v>3272</v>
      </c>
    </row>
    <row r="857" spans="30:31">
      <c r="AD857" s="72" t="s">
        <v>1134</v>
      </c>
      <c r="AE857" s="72" t="s">
        <v>2732</v>
      </c>
    </row>
    <row r="858" spans="30:31">
      <c r="AD858" s="72" t="s">
        <v>1135</v>
      </c>
      <c r="AE858" s="72" t="s">
        <v>3668</v>
      </c>
    </row>
    <row r="859" spans="30:31">
      <c r="AD859" s="72" t="s">
        <v>4683</v>
      </c>
      <c r="AE859" s="72" t="s">
        <v>5091</v>
      </c>
    </row>
    <row r="860" spans="30:31">
      <c r="AD860" s="72" t="s">
        <v>1136</v>
      </c>
      <c r="AE860" s="72" t="s">
        <v>4216</v>
      </c>
    </row>
    <row r="861" spans="30:31">
      <c r="AD861" s="72" t="s">
        <v>488</v>
      </c>
      <c r="AE861" s="72" t="s">
        <v>3087</v>
      </c>
    </row>
    <row r="862" spans="30:31">
      <c r="AD862" s="72" t="s">
        <v>489</v>
      </c>
      <c r="AE862" s="72" t="s">
        <v>2545</v>
      </c>
    </row>
    <row r="863" spans="30:31">
      <c r="AD863" s="72" t="s">
        <v>490</v>
      </c>
      <c r="AE863" s="72" t="s">
        <v>4030</v>
      </c>
    </row>
    <row r="864" spans="30:31">
      <c r="AD864" s="72" t="s">
        <v>1137</v>
      </c>
      <c r="AE864" s="72" t="s">
        <v>3273</v>
      </c>
    </row>
    <row r="865" spans="30:31">
      <c r="AD865" s="72" t="s">
        <v>1138</v>
      </c>
      <c r="AE865" s="72" t="s">
        <v>2733</v>
      </c>
    </row>
    <row r="866" spans="30:31">
      <c r="AD866" s="72" t="s">
        <v>1139</v>
      </c>
      <c r="AE866" s="72" t="s">
        <v>3669</v>
      </c>
    </row>
    <row r="867" spans="30:31">
      <c r="AD867" s="72" t="s">
        <v>4684</v>
      </c>
      <c r="AE867" s="72" t="s">
        <v>5092</v>
      </c>
    </row>
    <row r="868" spans="30:31">
      <c r="AD868" s="72" t="s">
        <v>1140</v>
      </c>
      <c r="AE868" s="72" t="s">
        <v>4217</v>
      </c>
    </row>
    <row r="869" spans="30:31">
      <c r="AD869" s="72" t="s">
        <v>1141</v>
      </c>
      <c r="AE869" s="72" t="s">
        <v>3274</v>
      </c>
    </row>
    <row r="870" spans="30:31">
      <c r="AD870" s="72" t="s">
        <v>1142</v>
      </c>
      <c r="AE870" s="72" t="s">
        <v>2734</v>
      </c>
    </row>
    <row r="871" spans="30:31">
      <c r="AD871" s="72" t="s">
        <v>1143</v>
      </c>
      <c r="AE871" s="72" t="s">
        <v>3670</v>
      </c>
    </row>
    <row r="872" spans="30:31">
      <c r="AD872" s="72" t="s">
        <v>4685</v>
      </c>
      <c r="AE872" s="72" t="s">
        <v>5093</v>
      </c>
    </row>
    <row r="873" spans="30:31">
      <c r="AD873" s="72" t="s">
        <v>1144</v>
      </c>
      <c r="AE873" s="72" t="s">
        <v>4218</v>
      </c>
    </row>
    <row r="874" spans="30:31">
      <c r="AD874" s="72" t="s">
        <v>491</v>
      </c>
      <c r="AE874" s="72" t="s">
        <v>3088</v>
      </c>
    </row>
    <row r="875" spans="30:31">
      <c r="AD875" s="72" t="s">
        <v>492</v>
      </c>
      <c r="AE875" s="72" t="s">
        <v>2546</v>
      </c>
    </row>
    <row r="876" spans="30:31">
      <c r="AD876" s="72" t="s">
        <v>493</v>
      </c>
      <c r="AE876" s="72" t="s">
        <v>4031</v>
      </c>
    </row>
    <row r="877" spans="30:31">
      <c r="AD877" s="72" t="s">
        <v>1145</v>
      </c>
      <c r="AE877" s="72" t="s">
        <v>3275</v>
      </c>
    </row>
    <row r="878" spans="30:31">
      <c r="AD878" s="72" t="s">
        <v>1146</v>
      </c>
      <c r="AE878" s="72" t="s">
        <v>2735</v>
      </c>
    </row>
    <row r="879" spans="30:31">
      <c r="AD879" s="72" t="s">
        <v>1147</v>
      </c>
      <c r="AE879" s="72" t="s">
        <v>3671</v>
      </c>
    </row>
    <row r="880" spans="30:31">
      <c r="AD880" s="72" t="s">
        <v>4686</v>
      </c>
      <c r="AE880" s="72" t="s">
        <v>5094</v>
      </c>
    </row>
    <row r="881" spans="30:31">
      <c r="AD881" s="72" t="s">
        <v>1148</v>
      </c>
      <c r="AE881" s="72" t="s">
        <v>4219</v>
      </c>
    </row>
    <row r="882" spans="30:31">
      <c r="AD882" s="72" t="s">
        <v>1149</v>
      </c>
      <c r="AE882" s="72" t="s">
        <v>3276</v>
      </c>
    </row>
    <row r="883" spans="30:31">
      <c r="AD883" s="72" t="s">
        <v>1150</v>
      </c>
      <c r="AE883" s="72" t="s">
        <v>2736</v>
      </c>
    </row>
    <row r="884" spans="30:31">
      <c r="AD884" s="72" t="s">
        <v>1151</v>
      </c>
      <c r="AE884" s="72" t="s">
        <v>3672</v>
      </c>
    </row>
    <row r="885" spans="30:31">
      <c r="AD885" s="72" t="s">
        <v>4687</v>
      </c>
      <c r="AE885" s="72" t="s">
        <v>5095</v>
      </c>
    </row>
    <row r="886" spans="30:31">
      <c r="AD886" s="72" t="s">
        <v>1152</v>
      </c>
      <c r="AE886" s="72" t="s">
        <v>4220</v>
      </c>
    </row>
    <row r="887" spans="30:31">
      <c r="AD887" s="72" t="s">
        <v>494</v>
      </c>
      <c r="AE887" s="72" t="s">
        <v>3089</v>
      </c>
    </row>
    <row r="888" spans="30:31">
      <c r="AD888" s="72" t="s">
        <v>495</v>
      </c>
      <c r="AE888" s="72" t="s">
        <v>2547</v>
      </c>
    </row>
    <row r="889" spans="30:31">
      <c r="AD889" s="72" t="s">
        <v>496</v>
      </c>
      <c r="AE889" s="72" t="s">
        <v>4032</v>
      </c>
    </row>
    <row r="890" spans="30:31">
      <c r="AD890" s="72" t="s">
        <v>1153</v>
      </c>
      <c r="AE890" s="72" t="s">
        <v>3277</v>
      </c>
    </row>
    <row r="891" spans="30:31">
      <c r="AD891" s="72" t="s">
        <v>1154</v>
      </c>
      <c r="AE891" s="72" t="s">
        <v>2737</v>
      </c>
    </row>
    <row r="892" spans="30:31">
      <c r="AD892" s="72" t="s">
        <v>1155</v>
      </c>
      <c r="AE892" s="72" t="s">
        <v>3673</v>
      </c>
    </row>
    <row r="893" spans="30:31">
      <c r="AD893" s="72" t="s">
        <v>4688</v>
      </c>
      <c r="AE893" s="72" t="s">
        <v>5096</v>
      </c>
    </row>
    <row r="894" spans="30:31">
      <c r="AD894" s="72" t="s">
        <v>1156</v>
      </c>
      <c r="AE894" s="72" t="s">
        <v>4221</v>
      </c>
    </row>
    <row r="895" spans="30:31">
      <c r="AD895" s="72" t="s">
        <v>1157</v>
      </c>
      <c r="AE895" s="72" t="s">
        <v>3278</v>
      </c>
    </row>
    <row r="896" spans="30:31">
      <c r="AD896" s="72" t="s">
        <v>1158</v>
      </c>
      <c r="AE896" s="72" t="s">
        <v>2738</v>
      </c>
    </row>
    <row r="897" spans="30:31">
      <c r="AD897" s="72" t="s">
        <v>1159</v>
      </c>
      <c r="AE897" s="72" t="s">
        <v>3674</v>
      </c>
    </row>
    <row r="898" spans="30:31">
      <c r="AD898" s="72" t="s">
        <v>4689</v>
      </c>
      <c r="AE898" s="72" t="s">
        <v>5097</v>
      </c>
    </row>
    <row r="899" spans="30:31">
      <c r="AD899" s="72" t="s">
        <v>1160</v>
      </c>
      <c r="AE899" s="72" t="s">
        <v>4222</v>
      </c>
    </row>
    <row r="900" spans="30:31">
      <c r="AD900" s="72" t="s">
        <v>497</v>
      </c>
      <c r="AE900" s="72" t="s">
        <v>3090</v>
      </c>
    </row>
    <row r="901" spans="30:31">
      <c r="AD901" s="72" t="s">
        <v>498</v>
      </c>
      <c r="AE901" s="72" t="s">
        <v>2548</v>
      </c>
    </row>
    <row r="902" spans="30:31">
      <c r="AD902" s="72" t="s">
        <v>499</v>
      </c>
      <c r="AE902" s="72" t="s">
        <v>4033</v>
      </c>
    </row>
    <row r="903" spans="30:31">
      <c r="AD903" s="72" t="s">
        <v>1161</v>
      </c>
      <c r="AE903" s="72" t="s">
        <v>3279</v>
      </c>
    </row>
    <row r="904" spans="30:31">
      <c r="AD904" s="72" t="s">
        <v>1162</v>
      </c>
      <c r="AE904" s="72" t="s">
        <v>2739</v>
      </c>
    </row>
    <row r="905" spans="30:31">
      <c r="AD905" s="72" t="s">
        <v>1163</v>
      </c>
      <c r="AE905" s="72" t="s">
        <v>3675</v>
      </c>
    </row>
    <row r="906" spans="30:31">
      <c r="AD906" s="72" t="s">
        <v>4690</v>
      </c>
      <c r="AE906" s="72" t="s">
        <v>5098</v>
      </c>
    </row>
    <row r="907" spans="30:31">
      <c r="AD907" s="72" t="s">
        <v>1164</v>
      </c>
      <c r="AE907" s="72" t="s">
        <v>4223</v>
      </c>
    </row>
    <row r="908" spans="30:31">
      <c r="AD908" s="72" t="s">
        <v>1165</v>
      </c>
      <c r="AE908" s="72" t="s">
        <v>3280</v>
      </c>
    </row>
    <row r="909" spans="30:31">
      <c r="AD909" s="72" t="s">
        <v>1166</v>
      </c>
      <c r="AE909" s="72" t="s">
        <v>2740</v>
      </c>
    </row>
    <row r="910" spans="30:31">
      <c r="AD910" s="72" t="s">
        <v>1167</v>
      </c>
      <c r="AE910" s="72" t="s">
        <v>3676</v>
      </c>
    </row>
    <row r="911" spans="30:31">
      <c r="AD911" s="72" t="s">
        <v>4691</v>
      </c>
      <c r="AE911" s="72" t="s">
        <v>5099</v>
      </c>
    </row>
    <row r="912" spans="30:31">
      <c r="AD912" s="72" t="s">
        <v>1168</v>
      </c>
      <c r="AE912" s="72" t="s">
        <v>4224</v>
      </c>
    </row>
    <row r="913" spans="30:31">
      <c r="AD913" s="72" t="s">
        <v>500</v>
      </c>
      <c r="AE913" s="72" t="s">
        <v>3091</v>
      </c>
    </row>
    <row r="914" spans="30:31">
      <c r="AD914" s="72" t="s">
        <v>501</v>
      </c>
      <c r="AE914" s="72" t="s">
        <v>2549</v>
      </c>
    </row>
    <row r="915" spans="30:31">
      <c r="AD915" s="72" t="s">
        <v>502</v>
      </c>
      <c r="AE915" s="72" t="s">
        <v>4034</v>
      </c>
    </row>
    <row r="916" spans="30:31">
      <c r="AD916" s="72" t="s">
        <v>1169</v>
      </c>
      <c r="AE916" s="72" t="s">
        <v>3281</v>
      </c>
    </row>
    <row r="917" spans="30:31">
      <c r="AD917" s="72" t="s">
        <v>1170</v>
      </c>
      <c r="AE917" s="72" t="s">
        <v>2741</v>
      </c>
    </row>
    <row r="918" spans="30:31">
      <c r="AD918" s="72" t="s">
        <v>1171</v>
      </c>
      <c r="AE918" s="72" t="s">
        <v>3677</v>
      </c>
    </row>
    <row r="919" spans="30:31">
      <c r="AD919" s="72" t="s">
        <v>4692</v>
      </c>
      <c r="AE919" s="72" t="s">
        <v>5100</v>
      </c>
    </row>
    <row r="920" spans="30:31">
      <c r="AD920" s="72" t="s">
        <v>1172</v>
      </c>
      <c r="AE920" s="72" t="s">
        <v>4225</v>
      </c>
    </row>
    <row r="921" spans="30:31">
      <c r="AD921" s="72" t="s">
        <v>267</v>
      </c>
      <c r="AE921" s="72" t="s">
        <v>3028</v>
      </c>
    </row>
    <row r="922" spans="30:31">
      <c r="AD922" s="72" t="s">
        <v>268</v>
      </c>
      <c r="AE922" s="72" t="s">
        <v>2482</v>
      </c>
    </row>
    <row r="923" spans="30:31">
      <c r="AD923" s="72" t="s">
        <v>269</v>
      </c>
      <c r="AE923" s="72" t="s">
        <v>3967</v>
      </c>
    </row>
    <row r="924" spans="30:31">
      <c r="AD924" s="72" t="s">
        <v>270</v>
      </c>
      <c r="AE924" s="72" t="s">
        <v>3566</v>
      </c>
    </row>
    <row r="925" spans="30:31">
      <c r="AD925" s="72" t="s">
        <v>4583</v>
      </c>
      <c r="AE925" s="72" t="s">
        <v>5101</v>
      </c>
    </row>
    <row r="926" spans="30:31">
      <c r="AD926" s="72" t="s">
        <v>271</v>
      </c>
      <c r="AE926" s="72" t="s">
        <v>3029</v>
      </c>
    </row>
    <row r="927" spans="30:31">
      <c r="AD927" s="72" t="s">
        <v>272</v>
      </c>
      <c r="AE927" s="72" t="s">
        <v>2483</v>
      </c>
    </row>
    <row r="928" spans="30:31">
      <c r="AD928" s="72" t="s">
        <v>273</v>
      </c>
      <c r="AE928" s="72" t="s">
        <v>3968</v>
      </c>
    </row>
    <row r="929" spans="30:31">
      <c r="AD929" s="72" t="s">
        <v>274</v>
      </c>
      <c r="AE929" s="72" t="s">
        <v>3567</v>
      </c>
    </row>
    <row r="930" spans="30:31">
      <c r="AD930" s="72" t="s">
        <v>4584</v>
      </c>
      <c r="AE930" s="72" t="s">
        <v>5102</v>
      </c>
    </row>
    <row r="931" spans="30:31">
      <c r="AD931" s="72" t="s">
        <v>1173</v>
      </c>
      <c r="AE931" s="72" t="s">
        <v>3282</v>
      </c>
    </row>
    <row r="932" spans="30:31">
      <c r="AD932" s="72" t="s">
        <v>1174</v>
      </c>
      <c r="AE932" s="72" t="s">
        <v>2742</v>
      </c>
    </row>
    <row r="933" spans="30:31">
      <c r="AD933" s="72" t="s">
        <v>1175</v>
      </c>
      <c r="AE933" s="72" t="s">
        <v>3678</v>
      </c>
    </row>
    <row r="934" spans="30:31">
      <c r="AD934" s="72" t="s">
        <v>4693</v>
      </c>
      <c r="AE934" s="72" t="s">
        <v>5103</v>
      </c>
    </row>
    <row r="935" spans="30:31">
      <c r="AD935" s="72" t="s">
        <v>1176</v>
      </c>
      <c r="AE935" s="72" t="s">
        <v>4226</v>
      </c>
    </row>
    <row r="936" spans="30:31">
      <c r="AD936" s="72" t="s">
        <v>503</v>
      </c>
      <c r="AE936" s="72" t="s">
        <v>3092</v>
      </c>
    </row>
    <row r="937" spans="30:31">
      <c r="AD937" s="72" t="s">
        <v>504</v>
      </c>
      <c r="AE937" s="72" t="s">
        <v>2550</v>
      </c>
    </row>
    <row r="938" spans="30:31">
      <c r="AD938" s="72" t="s">
        <v>505</v>
      </c>
      <c r="AE938" s="72" t="s">
        <v>4035</v>
      </c>
    </row>
    <row r="939" spans="30:31">
      <c r="AD939" s="72" t="s">
        <v>1177</v>
      </c>
      <c r="AE939" s="72" t="s">
        <v>3283</v>
      </c>
    </row>
    <row r="940" spans="30:31">
      <c r="AD940" s="72" t="s">
        <v>1178</v>
      </c>
      <c r="AE940" s="72" t="s">
        <v>2743</v>
      </c>
    </row>
    <row r="941" spans="30:31">
      <c r="AD941" s="72" t="s">
        <v>1179</v>
      </c>
      <c r="AE941" s="72" t="s">
        <v>3679</v>
      </c>
    </row>
    <row r="942" spans="30:31">
      <c r="AD942" s="72" t="s">
        <v>4694</v>
      </c>
      <c r="AE942" s="72" t="s">
        <v>5104</v>
      </c>
    </row>
    <row r="943" spans="30:31">
      <c r="AD943" s="72" t="s">
        <v>1180</v>
      </c>
      <c r="AE943" s="72" t="s">
        <v>4227</v>
      </c>
    </row>
    <row r="944" spans="30:31">
      <c r="AD944" s="72" t="s">
        <v>275</v>
      </c>
      <c r="AE944" s="72" t="s">
        <v>3030</v>
      </c>
    </row>
    <row r="945" spans="30:31">
      <c r="AD945" s="72" t="s">
        <v>276</v>
      </c>
      <c r="AE945" s="72" t="s">
        <v>2484</v>
      </c>
    </row>
    <row r="946" spans="30:31">
      <c r="AD946" s="72" t="s">
        <v>277</v>
      </c>
      <c r="AE946" s="72" t="s">
        <v>3969</v>
      </c>
    </row>
    <row r="947" spans="30:31">
      <c r="AD947" s="72" t="s">
        <v>278</v>
      </c>
      <c r="AE947" s="72" t="s">
        <v>3568</v>
      </c>
    </row>
    <row r="948" spans="30:31">
      <c r="AD948" s="72" t="s">
        <v>4585</v>
      </c>
      <c r="AE948" s="72" t="s">
        <v>5105</v>
      </c>
    </row>
    <row r="949" spans="30:31">
      <c r="AD949" s="72" t="s">
        <v>279</v>
      </c>
      <c r="AE949" s="72" t="s">
        <v>3031</v>
      </c>
    </row>
    <row r="950" spans="30:31">
      <c r="AD950" s="72" t="s">
        <v>283</v>
      </c>
      <c r="AE950" s="72" t="s">
        <v>2486</v>
      </c>
    </row>
    <row r="951" spans="30:31">
      <c r="AD951" s="72" t="s">
        <v>284</v>
      </c>
      <c r="AE951" s="72" t="s">
        <v>3971</v>
      </c>
    </row>
    <row r="952" spans="30:31">
      <c r="AD952" s="72" t="s">
        <v>280</v>
      </c>
      <c r="AE952" s="72" t="s">
        <v>2485</v>
      </c>
    </row>
    <row r="953" spans="30:31">
      <c r="AD953" s="72" t="s">
        <v>281</v>
      </c>
      <c r="AE953" s="72" t="s">
        <v>3970</v>
      </c>
    </row>
    <row r="954" spans="30:31">
      <c r="AD954" s="72" t="s">
        <v>282</v>
      </c>
      <c r="AE954" s="72" t="s">
        <v>3569</v>
      </c>
    </row>
    <row r="955" spans="30:31">
      <c r="AD955" s="72" t="s">
        <v>4586</v>
      </c>
      <c r="AE955" s="72" t="s">
        <v>5106</v>
      </c>
    </row>
    <row r="956" spans="30:31">
      <c r="AD956" s="72" t="s">
        <v>285</v>
      </c>
      <c r="AE956" s="72" t="s">
        <v>3032</v>
      </c>
    </row>
    <row r="957" spans="30:31">
      <c r="AD957" s="72" t="s">
        <v>286</v>
      </c>
      <c r="AE957" s="72" t="s">
        <v>2487</v>
      </c>
    </row>
    <row r="958" spans="30:31">
      <c r="AD958" s="72" t="s">
        <v>287</v>
      </c>
      <c r="AE958" s="72" t="s">
        <v>3972</v>
      </c>
    </row>
    <row r="959" spans="30:31">
      <c r="AD959" s="72" t="s">
        <v>288</v>
      </c>
      <c r="AE959" s="72" t="s">
        <v>3570</v>
      </c>
    </row>
    <row r="960" spans="30:31">
      <c r="AD960" s="72" t="s">
        <v>4587</v>
      </c>
      <c r="AE960" s="72" t="s">
        <v>5107</v>
      </c>
    </row>
    <row r="961" spans="30:31">
      <c r="AD961" s="72" t="s">
        <v>289</v>
      </c>
      <c r="AE961" s="72" t="s">
        <v>3033</v>
      </c>
    </row>
    <row r="962" spans="30:31">
      <c r="AD962" s="72" t="s">
        <v>293</v>
      </c>
      <c r="AE962" s="72" t="s">
        <v>2489</v>
      </c>
    </row>
    <row r="963" spans="30:31">
      <c r="AD963" s="72" t="s">
        <v>294</v>
      </c>
      <c r="AE963" s="72" t="s">
        <v>3974</v>
      </c>
    </row>
    <row r="964" spans="30:31">
      <c r="AD964" s="72" t="s">
        <v>290</v>
      </c>
      <c r="AE964" s="72" t="s">
        <v>2488</v>
      </c>
    </row>
    <row r="965" spans="30:31">
      <c r="AD965" s="72" t="s">
        <v>291</v>
      </c>
      <c r="AE965" s="72" t="s">
        <v>3973</v>
      </c>
    </row>
    <row r="966" spans="30:31">
      <c r="AD966" s="72" t="s">
        <v>292</v>
      </c>
      <c r="AE966" s="72" t="s">
        <v>3571</v>
      </c>
    </row>
    <row r="967" spans="30:31">
      <c r="AD967" s="72" t="s">
        <v>4588</v>
      </c>
      <c r="AE967" s="72" t="s">
        <v>5108</v>
      </c>
    </row>
    <row r="968" spans="30:31">
      <c r="AD968" s="72" t="s">
        <v>295</v>
      </c>
      <c r="AE968" s="72" t="s">
        <v>2344</v>
      </c>
    </row>
    <row r="969" spans="30:31">
      <c r="AD969" s="72" t="s">
        <v>296</v>
      </c>
      <c r="AE969" s="72" t="s">
        <v>2345</v>
      </c>
    </row>
    <row r="970" spans="30:31">
      <c r="AD970" s="72" t="s">
        <v>297</v>
      </c>
      <c r="AE970" s="72" t="s">
        <v>2346</v>
      </c>
    </row>
    <row r="971" spans="30:31">
      <c r="AD971" s="72" t="s">
        <v>298</v>
      </c>
      <c r="AE971" s="72" t="s">
        <v>2347</v>
      </c>
    </row>
    <row r="972" spans="30:31">
      <c r="AD972" s="72" t="s">
        <v>4933</v>
      </c>
      <c r="AE972" s="72" t="s">
        <v>5109</v>
      </c>
    </row>
    <row r="973" spans="30:31">
      <c r="AD973" s="72" t="s">
        <v>299</v>
      </c>
      <c r="AE973" s="72" t="s">
        <v>2348</v>
      </c>
    </row>
    <row r="974" spans="30:31">
      <c r="AD974" s="72" t="s">
        <v>300</v>
      </c>
      <c r="AE974" s="72" t="s">
        <v>2349</v>
      </c>
    </row>
    <row r="975" spans="30:31">
      <c r="AD975" s="72" t="s">
        <v>301</v>
      </c>
      <c r="AE975" s="72" t="s">
        <v>2350</v>
      </c>
    </row>
    <row r="976" spans="30:31">
      <c r="AD976" s="72" t="s">
        <v>302</v>
      </c>
      <c r="AE976" s="72" t="s">
        <v>2351</v>
      </c>
    </row>
    <row r="977" spans="30:31">
      <c r="AD977" s="72" t="s">
        <v>4934</v>
      </c>
      <c r="AE977" s="72" t="s">
        <v>5110</v>
      </c>
    </row>
    <row r="978" spans="30:31">
      <c r="AD978" s="72" t="s">
        <v>303</v>
      </c>
      <c r="AE978" s="72" t="s">
        <v>2352</v>
      </c>
    </row>
    <row r="979" spans="30:31">
      <c r="AD979" s="72" t="s">
        <v>304</v>
      </c>
      <c r="AE979" s="72" t="s">
        <v>2353</v>
      </c>
    </row>
    <row r="980" spans="30:31">
      <c r="AD980" s="72" t="s">
        <v>305</v>
      </c>
      <c r="AE980" s="72" t="s">
        <v>2354</v>
      </c>
    </row>
    <row r="981" spans="30:31">
      <c r="AD981" s="72" t="s">
        <v>306</v>
      </c>
      <c r="AE981" s="72" t="s">
        <v>2355</v>
      </c>
    </row>
    <row r="982" spans="30:31">
      <c r="AD982" s="72" t="s">
        <v>4935</v>
      </c>
      <c r="AE982" s="72" t="s">
        <v>5111</v>
      </c>
    </row>
    <row r="983" spans="30:31">
      <c r="AD983" s="72" t="s">
        <v>1181</v>
      </c>
      <c r="AE983" s="72" t="s">
        <v>5112</v>
      </c>
    </row>
    <row r="984" spans="30:31">
      <c r="AD984" s="72" t="s">
        <v>1182</v>
      </c>
      <c r="AE984" s="72" t="s">
        <v>2744</v>
      </c>
    </row>
    <row r="985" spans="30:31">
      <c r="AD985" s="72" t="s">
        <v>1183</v>
      </c>
      <c r="AE985" s="72" t="s">
        <v>3680</v>
      </c>
    </row>
    <row r="986" spans="30:31">
      <c r="AD986" s="72" t="s">
        <v>4695</v>
      </c>
      <c r="AE986" s="72" t="s">
        <v>5113</v>
      </c>
    </row>
    <row r="987" spans="30:31">
      <c r="AD987" s="72" t="s">
        <v>1184</v>
      </c>
      <c r="AE987" s="72" t="s">
        <v>4228</v>
      </c>
    </row>
    <row r="988" spans="30:31">
      <c r="AD988" s="72" t="s">
        <v>506</v>
      </c>
      <c r="AE988" s="72" t="s">
        <v>3093</v>
      </c>
    </row>
    <row r="989" spans="30:31">
      <c r="AD989" s="72" t="s">
        <v>507</v>
      </c>
      <c r="AE989" s="72" t="s">
        <v>2551</v>
      </c>
    </row>
    <row r="990" spans="30:31">
      <c r="AD990" s="72" t="s">
        <v>508</v>
      </c>
      <c r="AE990" s="72" t="s">
        <v>4036</v>
      </c>
    </row>
    <row r="991" spans="30:31">
      <c r="AD991" s="72" t="s">
        <v>1185</v>
      </c>
      <c r="AE991" s="72" t="s">
        <v>3284</v>
      </c>
    </row>
    <row r="992" spans="30:31">
      <c r="AD992" s="72" t="s">
        <v>1186</v>
      </c>
      <c r="AE992" s="72" t="s">
        <v>2745</v>
      </c>
    </row>
    <row r="993" spans="30:31">
      <c r="AD993" s="72" t="s">
        <v>1187</v>
      </c>
      <c r="AE993" s="72" t="s">
        <v>3681</v>
      </c>
    </row>
    <row r="994" spans="30:31">
      <c r="AD994" s="72" t="s">
        <v>4696</v>
      </c>
      <c r="AE994" s="72" t="s">
        <v>5114</v>
      </c>
    </row>
    <row r="995" spans="30:31">
      <c r="AD995" s="72" t="s">
        <v>1188</v>
      </c>
      <c r="AE995" s="72" t="s">
        <v>4229</v>
      </c>
    </row>
    <row r="996" spans="30:31">
      <c r="AD996" s="72" t="s">
        <v>1189</v>
      </c>
      <c r="AE996" s="72" t="s">
        <v>3285</v>
      </c>
    </row>
    <row r="997" spans="30:31">
      <c r="AD997" s="72" t="s">
        <v>1190</v>
      </c>
      <c r="AE997" s="72" t="s">
        <v>2746</v>
      </c>
    </row>
    <row r="998" spans="30:31">
      <c r="AD998" s="72" t="s">
        <v>1191</v>
      </c>
      <c r="AE998" s="72" t="s">
        <v>3682</v>
      </c>
    </row>
    <row r="999" spans="30:31">
      <c r="AD999" s="72" t="s">
        <v>4697</v>
      </c>
      <c r="AE999" s="72" t="s">
        <v>5115</v>
      </c>
    </row>
    <row r="1000" spans="30:31">
      <c r="AD1000" s="72" t="s">
        <v>1192</v>
      </c>
      <c r="AE1000" s="72" t="s">
        <v>4230</v>
      </c>
    </row>
    <row r="1001" spans="30:31">
      <c r="AD1001" s="72" t="s">
        <v>509</v>
      </c>
      <c r="AE1001" s="72" t="s">
        <v>3094</v>
      </c>
    </row>
    <row r="1002" spans="30:31">
      <c r="AD1002" s="72" t="s">
        <v>510</v>
      </c>
      <c r="AE1002" s="72" t="s">
        <v>2552</v>
      </c>
    </row>
    <row r="1003" spans="30:31">
      <c r="AD1003" s="72" t="s">
        <v>511</v>
      </c>
      <c r="AE1003" s="72" t="s">
        <v>4037</v>
      </c>
    </row>
    <row r="1004" spans="30:31">
      <c r="AD1004" s="72" t="s">
        <v>1193</v>
      </c>
      <c r="AE1004" s="72" t="s">
        <v>3286</v>
      </c>
    </row>
    <row r="1005" spans="30:31">
      <c r="AD1005" s="72" t="s">
        <v>1194</v>
      </c>
      <c r="AE1005" s="72" t="s">
        <v>2747</v>
      </c>
    </row>
    <row r="1006" spans="30:31">
      <c r="AD1006" s="72" t="s">
        <v>1195</v>
      </c>
      <c r="AE1006" s="72" t="s">
        <v>3683</v>
      </c>
    </row>
    <row r="1007" spans="30:31">
      <c r="AD1007" s="72" t="s">
        <v>4698</v>
      </c>
      <c r="AE1007" s="72" t="s">
        <v>5116</v>
      </c>
    </row>
    <row r="1008" spans="30:31">
      <c r="AD1008" s="72" t="s">
        <v>1196</v>
      </c>
      <c r="AE1008" s="72" t="s">
        <v>4231</v>
      </c>
    </row>
    <row r="1009" spans="30:31">
      <c r="AD1009" s="72" t="s">
        <v>1197</v>
      </c>
      <c r="AE1009" s="72" t="s">
        <v>3287</v>
      </c>
    </row>
    <row r="1010" spans="30:31">
      <c r="AD1010" s="72" t="s">
        <v>1198</v>
      </c>
      <c r="AE1010" s="72" t="s">
        <v>2748</v>
      </c>
    </row>
    <row r="1011" spans="30:31">
      <c r="AD1011" s="72" t="s">
        <v>1199</v>
      </c>
      <c r="AE1011" s="72" t="s">
        <v>3684</v>
      </c>
    </row>
    <row r="1012" spans="30:31">
      <c r="AD1012" s="72" t="s">
        <v>4699</v>
      </c>
      <c r="AE1012" s="72" t="s">
        <v>5117</v>
      </c>
    </row>
    <row r="1013" spans="30:31">
      <c r="AD1013" s="72" t="s">
        <v>1200</v>
      </c>
      <c r="AE1013" s="72" t="s">
        <v>4232</v>
      </c>
    </row>
    <row r="1014" spans="30:31">
      <c r="AD1014" s="72" t="s">
        <v>512</v>
      </c>
      <c r="AE1014" s="72" t="s">
        <v>3095</v>
      </c>
    </row>
    <row r="1015" spans="30:31">
      <c r="AD1015" s="72" t="s">
        <v>513</v>
      </c>
      <c r="AE1015" s="72" t="s">
        <v>2553</v>
      </c>
    </row>
    <row r="1016" spans="30:31">
      <c r="AD1016" s="72" t="s">
        <v>514</v>
      </c>
      <c r="AE1016" s="72" t="s">
        <v>4038</v>
      </c>
    </row>
    <row r="1017" spans="30:31">
      <c r="AD1017" s="72" t="s">
        <v>1201</v>
      </c>
      <c r="AE1017" s="72" t="s">
        <v>3288</v>
      </c>
    </row>
    <row r="1018" spans="30:31">
      <c r="AD1018" s="72" t="s">
        <v>1202</v>
      </c>
      <c r="AE1018" s="72" t="s">
        <v>2749</v>
      </c>
    </row>
    <row r="1019" spans="30:31">
      <c r="AD1019" s="72" t="s">
        <v>1203</v>
      </c>
      <c r="AE1019" s="72" t="s">
        <v>3685</v>
      </c>
    </row>
    <row r="1020" spans="30:31">
      <c r="AD1020" s="72" t="s">
        <v>4700</v>
      </c>
      <c r="AE1020" s="72" t="s">
        <v>5118</v>
      </c>
    </row>
    <row r="1021" spans="30:31">
      <c r="AD1021" s="72" t="s">
        <v>1204</v>
      </c>
      <c r="AE1021" s="72" t="s">
        <v>4233</v>
      </c>
    </row>
    <row r="1022" spans="30:31">
      <c r="AD1022" s="72" t="s">
        <v>1205</v>
      </c>
      <c r="AE1022" s="72" t="s">
        <v>3289</v>
      </c>
    </row>
    <row r="1023" spans="30:31">
      <c r="AD1023" s="72" t="s">
        <v>1206</v>
      </c>
      <c r="AE1023" s="72" t="s">
        <v>2750</v>
      </c>
    </row>
    <row r="1024" spans="30:31">
      <c r="AD1024" s="72" t="s">
        <v>1207</v>
      </c>
      <c r="AE1024" s="72" t="s">
        <v>3686</v>
      </c>
    </row>
    <row r="1025" spans="30:31">
      <c r="AD1025" s="72" t="s">
        <v>4701</v>
      </c>
      <c r="AE1025" s="72" t="s">
        <v>5119</v>
      </c>
    </row>
    <row r="1026" spans="30:31">
      <c r="AD1026" s="72" t="s">
        <v>1208</v>
      </c>
      <c r="AE1026" s="72" t="s">
        <v>4234</v>
      </c>
    </row>
    <row r="1027" spans="30:31">
      <c r="AD1027" s="72" t="s">
        <v>515</v>
      </c>
      <c r="AE1027" s="72" t="s">
        <v>3096</v>
      </c>
    </row>
    <row r="1028" spans="30:31">
      <c r="AD1028" s="72" t="s">
        <v>516</v>
      </c>
      <c r="AE1028" s="72" t="s">
        <v>2554</v>
      </c>
    </row>
    <row r="1029" spans="30:31">
      <c r="AD1029" s="72" t="s">
        <v>517</v>
      </c>
      <c r="AE1029" s="72" t="s">
        <v>4039</v>
      </c>
    </row>
    <row r="1030" spans="30:31">
      <c r="AD1030" s="72" t="s">
        <v>1209</v>
      </c>
      <c r="AE1030" s="72" t="s">
        <v>3290</v>
      </c>
    </row>
    <row r="1031" spans="30:31">
      <c r="AD1031" s="72" t="s">
        <v>1210</v>
      </c>
      <c r="AE1031" s="72" t="s">
        <v>2751</v>
      </c>
    </row>
    <row r="1032" spans="30:31">
      <c r="AD1032" s="72" t="s">
        <v>1211</v>
      </c>
      <c r="AE1032" s="72" t="s">
        <v>3687</v>
      </c>
    </row>
    <row r="1033" spans="30:31">
      <c r="AD1033" s="72" t="s">
        <v>4702</v>
      </c>
      <c r="AE1033" s="72" t="s">
        <v>5120</v>
      </c>
    </row>
    <row r="1034" spans="30:31">
      <c r="AD1034" s="72" t="s">
        <v>1212</v>
      </c>
      <c r="AE1034" s="72" t="s">
        <v>4235</v>
      </c>
    </row>
    <row r="1035" spans="30:31">
      <c r="AD1035" s="72" t="s">
        <v>1213</v>
      </c>
      <c r="AE1035" s="72" t="s">
        <v>3291</v>
      </c>
    </row>
    <row r="1036" spans="30:31">
      <c r="AD1036" s="72" t="s">
        <v>1214</v>
      </c>
      <c r="AE1036" s="72" t="s">
        <v>2752</v>
      </c>
    </row>
    <row r="1037" spans="30:31">
      <c r="AD1037" s="72" t="s">
        <v>1215</v>
      </c>
      <c r="AE1037" s="72" t="s">
        <v>3688</v>
      </c>
    </row>
    <row r="1038" spans="30:31">
      <c r="AD1038" s="72" t="s">
        <v>4703</v>
      </c>
      <c r="AE1038" s="72" t="s">
        <v>5121</v>
      </c>
    </row>
    <row r="1039" spans="30:31">
      <c r="AD1039" s="72" t="s">
        <v>1216</v>
      </c>
      <c r="AE1039" s="72" t="s">
        <v>4236</v>
      </c>
    </row>
    <row r="1040" spans="30:31">
      <c r="AD1040" s="72" t="s">
        <v>518</v>
      </c>
      <c r="AE1040" s="72" t="s">
        <v>3097</v>
      </c>
    </row>
    <row r="1041" spans="30:31">
      <c r="AD1041" s="72" t="s">
        <v>519</v>
      </c>
      <c r="AE1041" s="72" t="s">
        <v>2555</v>
      </c>
    </row>
    <row r="1042" spans="30:31">
      <c r="AD1042" s="72" t="s">
        <v>520</v>
      </c>
      <c r="AE1042" s="72" t="s">
        <v>4040</v>
      </c>
    </row>
    <row r="1043" spans="30:31">
      <c r="AD1043" s="72" t="s">
        <v>1217</v>
      </c>
      <c r="AE1043" s="72" t="s">
        <v>3292</v>
      </c>
    </row>
    <row r="1044" spans="30:31">
      <c r="AD1044" s="72" t="s">
        <v>1218</v>
      </c>
      <c r="AE1044" s="72" t="s">
        <v>2753</v>
      </c>
    </row>
    <row r="1045" spans="30:31">
      <c r="AD1045" s="72" t="s">
        <v>1219</v>
      </c>
      <c r="AE1045" s="72" t="s">
        <v>3689</v>
      </c>
    </row>
    <row r="1046" spans="30:31">
      <c r="AD1046" s="72" t="s">
        <v>4704</v>
      </c>
      <c r="AE1046" s="72" t="s">
        <v>5122</v>
      </c>
    </row>
    <row r="1047" spans="30:31">
      <c r="AD1047" s="72" t="s">
        <v>1220</v>
      </c>
      <c r="AE1047" s="72" t="s">
        <v>4237</v>
      </c>
    </row>
    <row r="1048" spans="30:31">
      <c r="AD1048" s="72" t="s">
        <v>1221</v>
      </c>
      <c r="AE1048" s="72" t="s">
        <v>3293</v>
      </c>
    </row>
    <row r="1049" spans="30:31">
      <c r="AD1049" s="72" t="s">
        <v>1222</v>
      </c>
      <c r="AE1049" s="72" t="s">
        <v>2754</v>
      </c>
    </row>
    <row r="1050" spans="30:31">
      <c r="AD1050" s="72" t="s">
        <v>1223</v>
      </c>
      <c r="AE1050" s="72" t="s">
        <v>3690</v>
      </c>
    </row>
    <row r="1051" spans="30:31">
      <c r="AD1051" s="72" t="s">
        <v>4705</v>
      </c>
      <c r="AE1051" s="72" t="s">
        <v>5123</v>
      </c>
    </row>
    <row r="1052" spans="30:31">
      <c r="AD1052" s="72" t="s">
        <v>1224</v>
      </c>
      <c r="AE1052" s="72" t="s">
        <v>4238</v>
      </c>
    </row>
    <row r="1053" spans="30:31">
      <c r="AD1053" s="72" t="s">
        <v>521</v>
      </c>
      <c r="AE1053" s="72" t="s">
        <v>3098</v>
      </c>
    </row>
    <row r="1054" spans="30:31">
      <c r="AD1054" s="72" t="s">
        <v>522</v>
      </c>
      <c r="AE1054" s="72" t="s">
        <v>2556</v>
      </c>
    </row>
    <row r="1055" spans="30:31">
      <c r="AD1055" s="72" t="s">
        <v>523</v>
      </c>
      <c r="AE1055" s="72" t="s">
        <v>4041</v>
      </c>
    </row>
    <row r="1056" spans="30:31">
      <c r="AD1056" s="72" t="s">
        <v>1225</v>
      </c>
      <c r="AE1056" s="72" t="s">
        <v>3294</v>
      </c>
    </row>
    <row r="1057" spans="30:31">
      <c r="AD1057" s="72" t="s">
        <v>1226</v>
      </c>
      <c r="AE1057" s="72" t="s">
        <v>2755</v>
      </c>
    </row>
    <row r="1058" spans="30:31">
      <c r="AD1058" s="72" t="s">
        <v>1227</v>
      </c>
      <c r="AE1058" s="72" t="s">
        <v>3691</v>
      </c>
    </row>
    <row r="1059" spans="30:31">
      <c r="AD1059" s="72" t="s">
        <v>4706</v>
      </c>
      <c r="AE1059" s="72" t="s">
        <v>5124</v>
      </c>
    </row>
    <row r="1060" spans="30:31">
      <c r="AD1060" s="72" t="s">
        <v>1228</v>
      </c>
      <c r="AE1060" s="72" t="s">
        <v>4239</v>
      </c>
    </row>
    <row r="1061" spans="30:31">
      <c r="AD1061" s="72" t="s">
        <v>1229</v>
      </c>
      <c r="AE1061" s="72" t="s">
        <v>3295</v>
      </c>
    </row>
    <row r="1062" spans="30:31">
      <c r="AD1062" s="72" t="s">
        <v>1230</v>
      </c>
      <c r="AE1062" s="72" t="s">
        <v>2756</v>
      </c>
    </row>
    <row r="1063" spans="30:31">
      <c r="AD1063" s="72" t="s">
        <v>1231</v>
      </c>
      <c r="AE1063" s="72" t="s">
        <v>3692</v>
      </c>
    </row>
    <row r="1064" spans="30:31">
      <c r="AD1064" s="72" t="s">
        <v>4707</v>
      </c>
      <c r="AE1064" s="72" t="s">
        <v>5125</v>
      </c>
    </row>
    <row r="1065" spans="30:31">
      <c r="AD1065" s="72" t="s">
        <v>1232</v>
      </c>
      <c r="AE1065" s="72" t="s">
        <v>4240</v>
      </c>
    </row>
    <row r="1066" spans="30:31">
      <c r="AD1066" s="72" t="s">
        <v>524</v>
      </c>
      <c r="AE1066" s="72" t="s">
        <v>3099</v>
      </c>
    </row>
    <row r="1067" spans="30:31">
      <c r="AD1067" s="72" t="s">
        <v>525</v>
      </c>
      <c r="AE1067" s="72" t="s">
        <v>2557</v>
      </c>
    </row>
    <row r="1068" spans="30:31">
      <c r="AD1068" s="72" t="s">
        <v>526</v>
      </c>
      <c r="AE1068" s="72" t="s">
        <v>4042</v>
      </c>
    </row>
    <row r="1069" spans="30:31">
      <c r="AD1069" s="72" t="s">
        <v>1233</v>
      </c>
      <c r="AE1069" s="72" t="s">
        <v>3296</v>
      </c>
    </row>
    <row r="1070" spans="30:31">
      <c r="AD1070" s="72" t="s">
        <v>1234</v>
      </c>
      <c r="AE1070" s="72" t="s">
        <v>2757</v>
      </c>
    </row>
    <row r="1071" spans="30:31">
      <c r="AD1071" s="72" t="s">
        <v>1235</v>
      </c>
      <c r="AE1071" s="72" t="s">
        <v>3693</v>
      </c>
    </row>
    <row r="1072" spans="30:31">
      <c r="AD1072" s="72" t="s">
        <v>4708</v>
      </c>
      <c r="AE1072" s="72" t="s">
        <v>5126</v>
      </c>
    </row>
    <row r="1073" spans="30:31">
      <c r="AD1073" s="72" t="s">
        <v>1236</v>
      </c>
      <c r="AE1073" s="72" t="s">
        <v>4241</v>
      </c>
    </row>
    <row r="1074" spans="30:31">
      <c r="AD1074" s="72" t="s">
        <v>1237</v>
      </c>
      <c r="AE1074" s="72" t="s">
        <v>3297</v>
      </c>
    </row>
    <row r="1075" spans="30:31">
      <c r="AD1075" s="72" t="s">
        <v>1238</v>
      </c>
      <c r="AE1075" s="72" t="s">
        <v>2758</v>
      </c>
    </row>
    <row r="1076" spans="30:31">
      <c r="AD1076" s="72" t="s">
        <v>1239</v>
      </c>
      <c r="AE1076" s="72" t="s">
        <v>3694</v>
      </c>
    </row>
    <row r="1077" spans="30:31">
      <c r="AD1077" s="72" t="s">
        <v>4709</v>
      </c>
      <c r="AE1077" s="72" t="s">
        <v>5127</v>
      </c>
    </row>
    <row r="1078" spans="30:31">
      <c r="AD1078" s="72" t="s">
        <v>1240</v>
      </c>
      <c r="AE1078" s="72" t="s">
        <v>4242</v>
      </c>
    </row>
    <row r="1079" spans="30:31">
      <c r="AD1079" s="72" t="s">
        <v>527</v>
      </c>
      <c r="AE1079" s="72" t="s">
        <v>3100</v>
      </c>
    </row>
    <row r="1080" spans="30:31">
      <c r="AD1080" s="72" t="s">
        <v>528</v>
      </c>
      <c r="AE1080" s="72" t="s">
        <v>2558</v>
      </c>
    </row>
    <row r="1081" spans="30:31">
      <c r="AD1081" s="72" t="s">
        <v>529</v>
      </c>
      <c r="AE1081" s="72" t="s">
        <v>4043</v>
      </c>
    </row>
    <row r="1082" spans="30:31">
      <c r="AD1082" s="72" t="s">
        <v>1241</v>
      </c>
      <c r="AE1082" s="72" t="s">
        <v>3298</v>
      </c>
    </row>
    <row r="1083" spans="30:31">
      <c r="AD1083" s="72" t="s">
        <v>1242</v>
      </c>
      <c r="AE1083" s="72" t="s">
        <v>2759</v>
      </c>
    </row>
    <row r="1084" spans="30:31">
      <c r="AD1084" s="72" t="s">
        <v>1243</v>
      </c>
      <c r="AE1084" s="72" t="s">
        <v>3695</v>
      </c>
    </row>
    <row r="1085" spans="30:31">
      <c r="AD1085" s="72" t="s">
        <v>4710</v>
      </c>
      <c r="AE1085" s="72" t="s">
        <v>5128</v>
      </c>
    </row>
    <row r="1086" spans="30:31">
      <c r="AD1086" s="72" t="s">
        <v>1244</v>
      </c>
      <c r="AE1086" s="72" t="s">
        <v>4243</v>
      </c>
    </row>
    <row r="1087" spans="30:31">
      <c r="AD1087" s="72" t="s">
        <v>1245</v>
      </c>
      <c r="AE1087" s="72" t="s">
        <v>3299</v>
      </c>
    </row>
    <row r="1088" spans="30:31">
      <c r="AD1088" s="72" t="s">
        <v>1246</v>
      </c>
      <c r="AE1088" s="72" t="s">
        <v>2760</v>
      </c>
    </row>
    <row r="1089" spans="30:31">
      <c r="AD1089" s="72" t="s">
        <v>1247</v>
      </c>
      <c r="AE1089" s="72" t="s">
        <v>3696</v>
      </c>
    </row>
    <row r="1090" spans="30:31">
      <c r="AD1090" s="72" t="s">
        <v>4711</v>
      </c>
      <c r="AE1090" s="72" t="s">
        <v>5129</v>
      </c>
    </row>
    <row r="1091" spans="30:31">
      <c r="AD1091" s="72" t="s">
        <v>1248</v>
      </c>
      <c r="AE1091" s="72" t="s">
        <v>4244</v>
      </c>
    </row>
    <row r="1092" spans="30:31">
      <c r="AD1092" s="72" t="s">
        <v>530</v>
      </c>
      <c r="AE1092" s="72" t="s">
        <v>3101</v>
      </c>
    </row>
    <row r="1093" spans="30:31">
      <c r="AD1093" s="72" t="s">
        <v>531</v>
      </c>
      <c r="AE1093" s="72" t="s">
        <v>2559</v>
      </c>
    </row>
    <row r="1094" spans="30:31">
      <c r="AD1094" s="72" t="s">
        <v>532</v>
      </c>
      <c r="AE1094" s="72" t="s">
        <v>4044</v>
      </c>
    </row>
    <row r="1095" spans="30:31">
      <c r="AD1095" s="72" t="s">
        <v>1249</v>
      </c>
      <c r="AE1095" s="72" t="s">
        <v>3300</v>
      </c>
    </row>
    <row r="1096" spans="30:31">
      <c r="AD1096" s="72" t="s">
        <v>1250</v>
      </c>
      <c r="AE1096" s="72" t="s">
        <v>2761</v>
      </c>
    </row>
    <row r="1097" spans="30:31">
      <c r="AD1097" s="72" t="s">
        <v>1251</v>
      </c>
      <c r="AE1097" s="72" t="s">
        <v>3697</v>
      </c>
    </row>
    <row r="1098" spans="30:31">
      <c r="AD1098" s="72" t="s">
        <v>4712</v>
      </c>
      <c r="AE1098" s="72" t="s">
        <v>5130</v>
      </c>
    </row>
    <row r="1099" spans="30:31">
      <c r="AD1099" s="72" t="s">
        <v>1252</v>
      </c>
      <c r="AE1099" s="72" t="s">
        <v>4245</v>
      </c>
    </row>
    <row r="1100" spans="30:31">
      <c r="AD1100" s="72" t="s">
        <v>307</v>
      </c>
      <c r="AE1100" s="72" t="s">
        <v>3034</v>
      </c>
    </row>
    <row r="1101" spans="30:31">
      <c r="AD1101" s="72" t="s">
        <v>308</v>
      </c>
      <c r="AE1101" s="72" t="s">
        <v>2490</v>
      </c>
    </row>
    <row r="1102" spans="30:31">
      <c r="AD1102" s="72" t="s">
        <v>309</v>
      </c>
      <c r="AE1102" s="72" t="s">
        <v>3975</v>
      </c>
    </row>
    <row r="1103" spans="30:31">
      <c r="AD1103" s="72" t="s">
        <v>310</v>
      </c>
      <c r="AE1103" s="72" t="s">
        <v>3572</v>
      </c>
    </row>
    <row r="1104" spans="30:31">
      <c r="AD1104" s="72" t="s">
        <v>4589</v>
      </c>
      <c r="AE1104" s="72" t="s">
        <v>5131</v>
      </c>
    </row>
    <row r="1105" spans="30:31">
      <c r="AD1105" s="72" t="s">
        <v>311</v>
      </c>
      <c r="AE1105" s="72" t="s">
        <v>3035</v>
      </c>
    </row>
    <row r="1106" spans="30:31">
      <c r="AD1106" s="72" t="s">
        <v>312</v>
      </c>
      <c r="AE1106" s="72" t="s">
        <v>2491</v>
      </c>
    </row>
    <row r="1107" spans="30:31">
      <c r="AD1107" s="72" t="s">
        <v>313</v>
      </c>
      <c r="AE1107" s="72" t="s">
        <v>3976</v>
      </c>
    </row>
    <row r="1108" spans="30:31">
      <c r="AD1108" s="72" t="s">
        <v>314</v>
      </c>
      <c r="AE1108" s="72" t="s">
        <v>3573</v>
      </c>
    </row>
    <row r="1109" spans="30:31">
      <c r="AD1109" s="72" t="s">
        <v>4590</v>
      </c>
      <c r="AE1109" s="72" t="s">
        <v>5132</v>
      </c>
    </row>
    <row r="1110" spans="30:31">
      <c r="AD1110" s="72" t="s">
        <v>1253</v>
      </c>
      <c r="AE1110" s="72" t="s">
        <v>3301</v>
      </c>
    </row>
    <row r="1111" spans="30:31">
      <c r="AD1111" s="72" t="s">
        <v>1254</v>
      </c>
      <c r="AE1111" s="72" t="s">
        <v>2762</v>
      </c>
    </row>
    <row r="1112" spans="30:31">
      <c r="AD1112" s="72" t="s">
        <v>1255</v>
      </c>
      <c r="AE1112" s="72" t="s">
        <v>3698</v>
      </c>
    </row>
    <row r="1113" spans="30:31">
      <c r="AD1113" s="72" t="s">
        <v>4713</v>
      </c>
      <c r="AE1113" s="72" t="s">
        <v>5133</v>
      </c>
    </row>
    <row r="1114" spans="30:31">
      <c r="AD1114" s="72" t="s">
        <v>1256</v>
      </c>
      <c r="AE1114" s="72" t="s">
        <v>4246</v>
      </c>
    </row>
    <row r="1115" spans="30:31">
      <c r="AD1115" s="72" t="s">
        <v>533</v>
      </c>
      <c r="AE1115" s="72" t="s">
        <v>3102</v>
      </c>
    </row>
    <row r="1116" spans="30:31">
      <c r="AD1116" s="72" t="s">
        <v>534</v>
      </c>
      <c r="AE1116" s="72" t="s">
        <v>2560</v>
      </c>
    </row>
    <row r="1117" spans="30:31">
      <c r="AD1117" s="72" t="s">
        <v>535</v>
      </c>
      <c r="AE1117" s="72" t="s">
        <v>4045</v>
      </c>
    </row>
    <row r="1118" spans="30:31">
      <c r="AD1118" s="72" t="s">
        <v>1257</v>
      </c>
      <c r="AE1118" s="72" t="s">
        <v>3302</v>
      </c>
    </row>
    <row r="1119" spans="30:31">
      <c r="AD1119" s="72" t="s">
        <v>1258</v>
      </c>
      <c r="AE1119" s="72" t="s">
        <v>2763</v>
      </c>
    </row>
    <row r="1120" spans="30:31">
      <c r="AD1120" s="72" t="s">
        <v>1259</v>
      </c>
      <c r="AE1120" s="72" t="s">
        <v>3699</v>
      </c>
    </row>
    <row r="1121" spans="30:31">
      <c r="AD1121" s="72" t="s">
        <v>4714</v>
      </c>
      <c r="AE1121" s="72" t="s">
        <v>5134</v>
      </c>
    </row>
    <row r="1122" spans="30:31">
      <c r="AD1122" s="72" t="s">
        <v>1260</v>
      </c>
      <c r="AE1122" s="72" t="s">
        <v>4247</v>
      </c>
    </row>
    <row r="1123" spans="30:31">
      <c r="AD1123" s="72" t="s">
        <v>1261</v>
      </c>
      <c r="AE1123" s="72" t="s">
        <v>3303</v>
      </c>
    </row>
    <row r="1124" spans="30:31">
      <c r="AD1124" s="72" t="s">
        <v>1262</v>
      </c>
      <c r="AE1124" s="72" t="s">
        <v>2764</v>
      </c>
    </row>
    <row r="1125" spans="30:31">
      <c r="AD1125" s="72" t="s">
        <v>1263</v>
      </c>
      <c r="AE1125" s="72" t="s">
        <v>3700</v>
      </c>
    </row>
    <row r="1126" spans="30:31">
      <c r="AD1126" s="72" t="s">
        <v>4715</v>
      </c>
      <c r="AE1126" s="72" t="s">
        <v>5135</v>
      </c>
    </row>
    <row r="1127" spans="30:31">
      <c r="AD1127" s="72" t="s">
        <v>1264</v>
      </c>
      <c r="AE1127" s="72" t="s">
        <v>4248</v>
      </c>
    </row>
    <row r="1128" spans="30:31">
      <c r="AD1128" s="72" t="s">
        <v>536</v>
      </c>
      <c r="AE1128" s="72" t="s">
        <v>3103</v>
      </c>
    </row>
    <row r="1129" spans="30:31">
      <c r="AD1129" s="72" t="s">
        <v>537</v>
      </c>
      <c r="AE1129" s="72" t="s">
        <v>2561</v>
      </c>
    </row>
    <row r="1130" spans="30:31">
      <c r="AD1130" s="72" t="s">
        <v>538</v>
      </c>
      <c r="AE1130" s="72" t="s">
        <v>4046</v>
      </c>
    </row>
    <row r="1131" spans="30:31">
      <c r="AD1131" s="72" t="s">
        <v>1265</v>
      </c>
      <c r="AE1131" s="72" t="s">
        <v>3304</v>
      </c>
    </row>
    <row r="1132" spans="30:31">
      <c r="AD1132" s="72" t="s">
        <v>1266</v>
      </c>
      <c r="AE1132" s="72" t="s">
        <v>2765</v>
      </c>
    </row>
    <row r="1133" spans="30:31">
      <c r="AD1133" s="72" t="s">
        <v>1267</v>
      </c>
      <c r="AE1133" s="72" t="s">
        <v>3701</v>
      </c>
    </row>
    <row r="1134" spans="30:31">
      <c r="AD1134" s="72" t="s">
        <v>4716</v>
      </c>
      <c r="AE1134" s="72" t="s">
        <v>5136</v>
      </c>
    </row>
    <row r="1135" spans="30:31">
      <c r="AD1135" s="72" t="s">
        <v>1268</v>
      </c>
      <c r="AE1135" s="72" t="s">
        <v>4249</v>
      </c>
    </row>
    <row r="1136" spans="30:31">
      <c r="AD1136" s="72" t="s">
        <v>1269</v>
      </c>
      <c r="AE1136" s="72" t="s">
        <v>3305</v>
      </c>
    </row>
    <row r="1137" spans="30:31">
      <c r="AD1137" s="72" t="s">
        <v>1270</v>
      </c>
      <c r="AE1137" s="72" t="s">
        <v>2766</v>
      </c>
    </row>
    <row r="1138" spans="30:31">
      <c r="AD1138" s="72" t="s">
        <v>1271</v>
      </c>
      <c r="AE1138" s="72" t="s">
        <v>3702</v>
      </c>
    </row>
    <row r="1139" spans="30:31">
      <c r="AD1139" s="72" t="s">
        <v>4717</v>
      </c>
      <c r="AE1139" s="72" t="s">
        <v>5137</v>
      </c>
    </row>
    <row r="1140" spans="30:31">
      <c r="AD1140" s="72" t="s">
        <v>1272</v>
      </c>
      <c r="AE1140" s="72" t="s">
        <v>4250</v>
      </c>
    </row>
    <row r="1141" spans="30:31">
      <c r="AD1141" s="72" t="s">
        <v>539</v>
      </c>
      <c r="AE1141" s="72" t="s">
        <v>3104</v>
      </c>
    </row>
    <row r="1142" spans="30:31">
      <c r="AD1142" s="72" t="s">
        <v>540</v>
      </c>
      <c r="AE1142" s="72" t="s">
        <v>2562</v>
      </c>
    </row>
    <row r="1143" spans="30:31">
      <c r="AD1143" s="72" t="s">
        <v>541</v>
      </c>
      <c r="AE1143" s="72" t="s">
        <v>4047</v>
      </c>
    </row>
    <row r="1144" spans="30:31">
      <c r="AD1144" s="72" t="s">
        <v>1273</v>
      </c>
      <c r="AE1144" s="72" t="s">
        <v>3306</v>
      </c>
    </row>
    <row r="1145" spans="30:31">
      <c r="AD1145" s="72" t="s">
        <v>1274</v>
      </c>
      <c r="AE1145" s="72" t="s">
        <v>2767</v>
      </c>
    </row>
    <row r="1146" spans="30:31">
      <c r="AD1146" s="72" t="s">
        <v>1275</v>
      </c>
      <c r="AE1146" s="72" t="s">
        <v>3703</v>
      </c>
    </row>
    <row r="1147" spans="30:31">
      <c r="AD1147" s="72" t="s">
        <v>4718</v>
      </c>
      <c r="AE1147" s="72" t="s">
        <v>5138</v>
      </c>
    </row>
    <row r="1148" spans="30:31">
      <c r="AD1148" s="72" t="s">
        <v>1276</v>
      </c>
      <c r="AE1148" s="72" t="s">
        <v>4251</v>
      </c>
    </row>
    <row r="1149" spans="30:31">
      <c r="AD1149" s="72" t="s">
        <v>1277</v>
      </c>
      <c r="AE1149" s="72" t="s">
        <v>3307</v>
      </c>
    </row>
    <row r="1150" spans="30:31">
      <c r="AD1150" s="72" t="s">
        <v>1278</v>
      </c>
      <c r="AE1150" s="72" t="s">
        <v>2768</v>
      </c>
    </row>
    <row r="1151" spans="30:31">
      <c r="AD1151" s="72" t="s">
        <v>1279</v>
      </c>
      <c r="AE1151" s="72" t="s">
        <v>3704</v>
      </c>
    </row>
    <row r="1152" spans="30:31">
      <c r="AD1152" s="72" t="s">
        <v>4719</v>
      </c>
      <c r="AE1152" s="72" t="s">
        <v>5139</v>
      </c>
    </row>
    <row r="1153" spans="30:31">
      <c r="AD1153" s="72" t="s">
        <v>1280</v>
      </c>
      <c r="AE1153" s="72" t="s">
        <v>4252</v>
      </c>
    </row>
    <row r="1154" spans="30:31">
      <c r="AD1154" s="72" t="s">
        <v>542</v>
      </c>
      <c r="AE1154" s="72" t="s">
        <v>3105</v>
      </c>
    </row>
    <row r="1155" spans="30:31">
      <c r="AD1155" s="72" t="s">
        <v>543</v>
      </c>
      <c r="AE1155" s="72" t="s">
        <v>2563</v>
      </c>
    </row>
    <row r="1156" spans="30:31">
      <c r="AD1156" s="72" t="s">
        <v>544</v>
      </c>
      <c r="AE1156" s="72" t="s">
        <v>4048</v>
      </c>
    </row>
    <row r="1157" spans="30:31">
      <c r="AD1157" s="72" t="s">
        <v>1281</v>
      </c>
      <c r="AE1157" s="72" t="s">
        <v>3308</v>
      </c>
    </row>
    <row r="1158" spans="30:31">
      <c r="AD1158" s="72" t="s">
        <v>1282</v>
      </c>
      <c r="AE1158" s="72" t="s">
        <v>2769</v>
      </c>
    </row>
    <row r="1159" spans="30:31">
      <c r="AD1159" s="72" t="s">
        <v>1283</v>
      </c>
      <c r="AE1159" s="72" t="s">
        <v>3705</v>
      </c>
    </row>
    <row r="1160" spans="30:31">
      <c r="AD1160" s="72" t="s">
        <v>4720</v>
      </c>
      <c r="AE1160" s="72" t="s">
        <v>5140</v>
      </c>
    </row>
    <row r="1161" spans="30:31">
      <c r="AD1161" s="72" t="s">
        <v>1284</v>
      </c>
      <c r="AE1161" s="72" t="s">
        <v>4253</v>
      </c>
    </row>
    <row r="1162" spans="30:31">
      <c r="AD1162" s="72" t="s">
        <v>1285</v>
      </c>
      <c r="AE1162" s="72" t="s">
        <v>3309</v>
      </c>
    </row>
    <row r="1163" spans="30:31">
      <c r="AD1163" s="72" t="s">
        <v>1286</v>
      </c>
      <c r="AE1163" s="72" t="s">
        <v>2770</v>
      </c>
    </row>
    <row r="1164" spans="30:31">
      <c r="AD1164" s="72" t="s">
        <v>1287</v>
      </c>
      <c r="AE1164" s="72" t="s">
        <v>3706</v>
      </c>
    </row>
    <row r="1165" spans="30:31">
      <c r="AD1165" s="72" t="s">
        <v>4721</v>
      </c>
      <c r="AE1165" s="72" t="s">
        <v>5141</v>
      </c>
    </row>
    <row r="1166" spans="30:31">
      <c r="AD1166" s="72" t="s">
        <v>1288</v>
      </c>
      <c r="AE1166" s="72" t="s">
        <v>4254</v>
      </c>
    </row>
    <row r="1167" spans="30:31">
      <c r="AD1167" s="72" t="s">
        <v>545</v>
      </c>
      <c r="AE1167" s="72" t="s">
        <v>3106</v>
      </c>
    </row>
    <row r="1168" spans="30:31">
      <c r="AD1168" s="72" t="s">
        <v>546</v>
      </c>
      <c r="AE1168" s="72" t="s">
        <v>2564</v>
      </c>
    </row>
    <row r="1169" spans="30:31">
      <c r="AD1169" s="72" t="s">
        <v>547</v>
      </c>
      <c r="AE1169" s="72" t="s">
        <v>4049</v>
      </c>
    </row>
    <row r="1170" spans="30:31">
      <c r="AD1170" s="72" t="s">
        <v>1289</v>
      </c>
      <c r="AE1170" s="72" t="s">
        <v>3310</v>
      </c>
    </row>
    <row r="1171" spans="30:31">
      <c r="AD1171" s="72" t="s">
        <v>1290</v>
      </c>
      <c r="AE1171" s="72" t="s">
        <v>2771</v>
      </c>
    </row>
    <row r="1172" spans="30:31">
      <c r="AD1172" s="72" t="s">
        <v>1291</v>
      </c>
      <c r="AE1172" s="72" t="s">
        <v>3707</v>
      </c>
    </row>
    <row r="1173" spans="30:31">
      <c r="AD1173" s="72" t="s">
        <v>4722</v>
      </c>
      <c r="AE1173" s="72" t="s">
        <v>5142</v>
      </c>
    </row>
    <row r="1174" spans="30:31">
      <c r="AD1174" s="72" t="s">
        <v>1292</v>
      </c>
      <c r="AE1174" s="72" t="s">
        <v>4255</v>
      </c>
    </row>
    <row r="1175" spans="30:31">
      <c r="AD1175" s="72" t="s">
        <v>1293</v>
      </c>
      <c r="AE1175" s="72" t="s">
        <v>3311</v>
      </c>
    </row>
    <row r="1176" spans="30:31">
      <c r="AD1176" s="72" t="s">
        <v>1294</v>
      </c>
      <c r="AE1176" s="72" t="s">
        <v>2772</v>
      </c>
    </row>
    <row r="1177" spans="30:31">
      <c r="AD1177" s="72" t="s">
        <v>1295</v>
      </c>
      <c r="AE1177" s="72" t="s">
        <v>3708</v>
      </c>
    </row>
    <row r="1178" spans="30:31">
      <c r="AD1178" s="72" t="s">
        <v>4723</v>
      </c>
      <c r="AE1178" s="72" t="s">
        <v>5143</v>
      </c>
    </row>
    <row r="1179" spans="30:31">
      <c r="AD1179" s="72" t="s">
        <v>1296</v>
      </c>
      <c r="AE1179" s="72" t="s">
        <v>4256</v>
      </c>
    </row>
    <row r="1180" spans="30:31">
      <c r="AD1180" s="72" t="s">
        <v>548</v>
      </c>
      <c r="AE1180" s="72" t="s">
        <v>3107</v>
      </c>
    </row>
    <row r="1181" spans="30:31">
      <c r="AD1181" s="72" t="s">
        <v>549</v>
      </c>
      <c r="AE1181" s="72" t="s">
        <v>2565</v>
      </c>
    </row>
    <row r="1182" spans="30:31">
      <c r="AD1182" s="72" t="s">
        <v>550</v>
      </c>
      <c r="AE1182" s="72" t="s">
        <v>4050</v>
      </c>
    </row>
    <row r="1183" spans="30:31">
      <c r="AD1183" s="72" t="s">
        <v>1297</v>
      </c>
      <c r="AE1183" s="72" t="s">
        <v>3312</v>
      </c>
    </row>
    <row r="1184" spans="30:31">
      <c r="AD1184" s="72" t="s">
        <v>1298</v>
      </c>
      <c r="AE1184" s="72" t="s">
        <v>2773</v>
      </c>
    </row>
    <row r="1185" spans="30:31">
      <c r="AD1185" s="72" t="s">
        <v>1299</v>
      </c>
      <c r="AE1185" s="72" t="s">
        <v>3709</v>
      </c>
    </row>
    <row r="1186" spans="30:31">
      <c r="AD1186" s="72" t="s">
        <v>4724</v>
      </c>
      <c r="AE1186" s="72" t="s">
        <v>5144</v>
      </c>
    </row>
    <row r="1187" spans="30:31">
      <c r="AD1187" s="72" t="s">
        <v>1300</v>
      </c>
      <c r="AE1187" s="72" t="s">
        <v>4257</v>
      </c>
    </row>
    <row r="1188" spans="30:31">
      <c r="AD1188" s="72" t="s">
        <v>1301</v>
      </c>
      <c r="AE1188" s="72" t="s">
        <v>3313</v>
      </c>
    </row>
    <row r="1189" spans="30:31">
      <c r="AD1189" s="72" t="s">
        <v>1302</v>
      </c>
      <c r="AE1189" s="72" t="s">
        <v>2774</v>
      </c>
    </row>
    <row r="1190" spans="30:31">
      <c r="AD1190" s="72" t="s">
        <v>1303</v>
      </c>
      <c r="AE1190" s="72" t="s">
        <v>3710</v>
      </c>
    </row>
    <row r="1191" spans="30:31">
      <c r="AD1191" s="72" t="s">
        <v>4725</v>
      </c>
      <c r="AE1191" s="72" t="s">
        <v>5145</v>
      </c>
    </row>
    <row r="1192" spans="30:31">
      <c r="AD1192" s="72" t="s">
        <v>1304</v>
      </c>
      <c r="AE1192" s="72" t="s">
        <v>4258</v>
      </c>
    </row>
    <row r="1193" spans="30:31">
      <c r="AD1193" s="72" t="s">
        <v>551</v>
      </c>
      <c r="AE1193" s="72" t="s">
        <v>3108</v>
      </c>
    </row>
    <row r="1194" spans="30:31">
      <c r="AD1194" s="72" t="s">
        <v>552</v>
      </c>
      <c r="AE1194" s="72" t="s">
        <v>2566</v>
      </c>
    </row>
    <row r="1195" spans="30:31">
      <c r="AD1195" s="72" t="s">
        <v>553</v>
      </c>
      <c r="AE1195" s="72" t="s">
        <v>4051</v>
      </c>
    </row>
    <row r="1196" spans="30:31">
      <c r="AD1196" s="72" t="s">
        <v>1305</v>
      </c>
      <c r="AE1196" s="72" t="s">
        <v>3314</v>
      </c>
    </row>
    <row r="1197" spans="30:31">
      <c r="AD1197" s="72" t="s">
        <v>1306</v>
      </c>
      <c r="AE1197" s="72" t="s">
        <v>2775</v>
      </c>
    </row>
    <row r="1198" spans="30:31">
      <c r="AD1198" s="72" t="s">
        <v>1307</v>
      </c>
      <c r="AE1198" s="72" t="s">
        <v>3711</v>
      </c>
    </row>
    <row r="1199" spans="30:31">
      <c r="AD1199" s="72" t="s">
        <v>4726</v>
      </c>
      <c r="AE1199" s="72" t="s">
        <v>5146</v>
      </c>
    </row>
    <row r="1200" spans="30:31">
      <c r="AD1200" s="72" t="s">
        <v>1308</v>
      </c>
      <c r="AE1200" s="72" t="s">
        <v>4259</v>
      </c>
    </row>
    <row r="1201" spans="30:31">
      <c r="AD1201" s="72" t="s">
        <v>1309</v>
      </c>
      <c r="AE1201" s="72" t="s">
        <v>3315</v>
      </c>
    </row>
    <row r="1202" spans="30:31">
      <c r="AD1202" s="72" t="s">
        <v>1310</v>
      </c>
      <c r="AE1202" s="72" t="s">
        <v>2776</v>
      </c>
    </row>
    <row r="1203" spans="30:31">
      <c r="AD1203" s="72" t="s">
        <v>1311</v>
      </c>
      <c r="AE1203" s="72" t="s">
        <v>3712</v>
      </c>
    </row>
    <row r="1204" spans="30:31">
      <c r="AD1204" s="72" t="s">
        <v>4727</v>
      </c>
      <c r="AE1204" s="72" t="s">
        <v>5147</v>
      </c>
    </row>
    <row r="1205" spans="30:31">
      <c r="AD1205" s="72" t="s">
        <v>1312</v>
      </c>
      <c r="AE1205" s="72" t="s">
        <v>4260</v>
      </c>
    </row>
    <row r="1206" spans="30:31">
      <c r="AD1206" s="72" t="s">
        <v>554</v>
      </c>
      <c r="AE1206" s="72" t="s">
        <v>3109</v>
      </c>
    </row>
    <row r="1207" spans="30:31">
      <c r="AD1207" s="72" t="s">
        <v>555</v>
      </c>
      <c r="AE1207" s="72" t="s">
        <v>2567</v>
      </c>
    </row>
    <row r="1208" spans="30:31">
      <c r="AD1208" s="72" t="s">
        <v>556</v>
      </c>
      <c r="AE1208" s="72" t="s">
        <v>4052</v>
      </c>
    </row>
    <row r="1209" spans="30:31">
      <c r="AD1209" s="72" t="s">
        <v>1313</v>
      </c>
      <c r="AE1209" s="72" t="s">
        <v>3316</v>
      </c>
    </row>
    <row r="1210" spans="30:31">
      <c r="AD1210" s="72" t="s">
        <v>1314</v>
      </c>
      <c r="AE1210" s="72" t="s">
        <v>2777</v>
      </c>
    </row>
    <row r="1211" spans="30:31">
      <c r="AD1211" s="72" t="s">
        <v>1315</v>
      </c>
      <c r="AE1211" s="72" t="s">
        <v>3713</v>
      </c>
    </row>
    <row r="1212" spans="30:31">
      <c r="AD1212" s="72" t="s">
        <v>4728</v>
      </c>
      <c r="AE1212" s="72" t="s">
        <v>5148</v>
      </c>
    </row>
    <row r="1213" spans="30:31">
      <c r="AD1213" s="72" t="s">
        <v>1316</v>
      </c>
      <c r="AE1213" s="72" t="s">
        <v>4261</v>
      </c>
    </row>
    <row r="1214" spans="30:31">
      <c r="AD1214" s="72" t="s">
        <v>1317</v>
      </c>
      <c r="AE1214" s="72" t="s">
        <v>3317</v>
      </c>
    </row>
    <row r="1215" spans="30:31">
      <c r="AD1215" s="72" t="s">
        <v>1318</v>
      </c>
      <c r="AE1215" s="72" t="s">
        <v>2778</v>
      </c>
    </row>
    <row r="1216" spans="30:31">
      <c r="AD1216" s="72" t="s">
        <v>1319</v>
      </c>
      <c r="AE1216" s="72" t="s">
        <v>3714</v>
      </c>
    </row>
    <row r="1217" spans="30:31">
      <c r="AD1217" s="72" t="s">
        <v>4729</v>
      </c>
      <c r="AE1217" s="72" t="s">
        <v>5149</v>
      </c>
    </row>
    <row r="1218" spans="30:31">
      <c r="AD1218" s="72" t="s">
        <v>1320</v>
      </c>
      <c r="AE1218" s="72" t="s">
        <v>4262</v>
      </c>
    </row>
    <row r="1219" spans="30:31">
      <c r="AD1219" s="72" t="s">
        <v>557</v>
      </c>
      <c r="AE1219" s="72" t="s">
        <v>3110</v>
      </c>
    </row>
    <row r="1220" spans="30:31">
      <c r="AD1220" s="72" t="s">
        <v>558</v>
      </c>
      <c r="AE1220" s="72" t="s">
        <v>2568</v>
      </c>
    </row>
    <row r="1221" spans="30:31">
      <c r="AD1221" s="72" t="s">
        <v>559</v>
      </c>
      <c r="AE1221" s="72" t="s">
        <v>4053</v>
      </c>
    </row>
    <row r="1222" spans="30:31">
      <c r="AD1222" s="72" t="s">
        <v>1321</v>
      </c>
      <c r="AE1222" s="72" t="s">
        <v>3318</v>
      </c>
    </row>
    <row r="1223" spans="30:31">
      <c r="AD1223" s="72" t="s">
        <v>1322</v>
      </c>
      <c r="AE1223" s="72" t="s">
        <v>2779</v>
      </c>
    </row>
    <row r="1224" spans="30:31">
      <c r="AD1224" s="72" t="s">
        <v>1323</v>
      </c>
      <c r="AE1224" s="72" t="s">
        <v>3715</v>
      </c>
    </row>
    <row r="1225" spans="30:31">
      <c r="AD1225" s="72" t="s">
        <v>4730</v>
      </c>
      <c r="AE1225" s="72" t="s">
        <v>5150</v>
      </c>
    </row>
    <row r="1226" spans="30:31">
      <c r="AD1226" s="72" t="s">
        <v>1324</v>
      </c>
      <c r="AE1226" s="72" t="s">
        <v>4263</v>
      </c>
    </row>
    <row r="1227" spans="30:31">
      <c r="AD1227" s="72" t="s">
        <v>1325</v>
      </c>
      <c r="AE1227" s="72" t="s">
        <v>3319</v>
      </c>
    </row>
    <row r="1228" spans="30:31">
      <c r="AD1228" s="72" t="s">
        <v>1326</v>
      </c>
      <c r="AE1228" s="72" t="s">
        <v>2780</v>
      </c>
    </row>
    <row r="1229" spans="30:31">
      <c r="AD1229" s="72" t="s">
        <v>1327</v>
      </c>
      <c r="AE1229" s="72" t="s">
        <v>3716</v>
      </c>
    </row>
    <row r="1230" spans="30:31">
      <c r="AD1230" s="72" t="s">
        <v>4731</v>
      </c>
      <c r="AE1230" s="72" t="s">
        <v>5151</v>
      </c>
    </row>
    <row r="1231" spans="30:31">
      <c r="AD1231" s="72" t="s">
        <v>1328</v>
      </c>
      <c r="AE1231" s="72" t="s">
        <v>4264</v>
      </c>
    </row>
    <row r="1232" spans="30:31">
      <c r="AD1232" s="72" t="s">
        <v>560</v>
      </c>
      <c r="AE1232" s="72" t="s">
        <v>3111</v>
      </c>
    </row>
    <row r="1233" spans="30:31">
      <c r="AD1233" s="72" t="s">
        <v>561</v>
      </c>
      <c r="AE1233" s="72" t="s">
        <v>2569</v>
      </c>
    </row>
    <row r="1234" spans="30:31">
      <c r="AD1234" s="72" t="s">
        <v>562</v>
      </c>
      <c r="AE1234" s="72" t="s">
        <v>4054</v>
      </c>
    </row>
    <row r="1235" spans="30:31">
      <c r="AD1235" s="72" t="s">
        <v>1329</v>
      </c>
      <c r="AE1235" s="72" t="s">
        <v>3320</v>
      </c>
    </row>
    <row r="1236" spans="30:31">
      <c r="AD1236" s="72" t="s">
        <v>1330</v>
      </c>
      <c r="AE1236" s="72" t="s">
        <v>2781</v>
      </c>
    </row>
    <row r="1237" spans="30:31">
      <c r="AD1237" s="72" t="s">
        <v>1331</v>
      </c>
      <c r="AE1237" s="72" t="s">
        <v>3717</v>
      </c>
    </row>
    <row r="1238" spans="30:31">
      <c r="AD1238" s="72" t="s">
        <v>4732</v>
      </c>
      <c r="AE1238" s="72" t="s">
        <v>5152</v>
      </c>
    </row>
    <row r="1239" spans="30:31">
      <c r="AD1239" s="72" t="s">
        <v>1332</v>
      </c>
      <c r="AE1239" s="72" t="s">
        <v>4265</v>
      </c>
    </row>
    <row r="1240" spans="30:31">
      <c r="AD1240" s="72" t="s">
        <v>1333</v>
      </c>
      <c r="AE1240" s="72" t="s">
        <v>3321</v>
      </c>
    </row>
    <row r="1241" spans="30:31">
      <c r="AD1241" s="72" t="s">
        <v>1334</v>
      </c>
      <c r="AE1241" s="72" t="s">
        <v>2782</v>
      </c>
    </row>
    <row r="1242" spans="30:31">
      <c r="AD1242" s="72" t="s">
        <v>1335</v>
      </c>
      <c r="AE1242" s="72" t="s">
        <v>3718</v>
      </c>
    </row>
    <row r="1243" spans="30:31">
      <c r="AD1243" s="72" t="s">
        <v>4733</v>
      </c>
      <c r="AE1243" s="72" t="s">
        <v>5153</v>
      </c>
    </row>
    <row r="1244" spans="30:31">
      <c r="AD1244" s="72" t="s">
        <v>1336</v>
      </c>
      <c r="AE1244" s="72" t="s">
        <v>4266</v>
      </c>
    </row>
    <row r="1245" spans="30:31">
      <c r="AD1245" s="72" t="s">
        <v>563</v>
      </c>
      <c r="AE1245" s="72" t="s">
        <v>3112</v>
      </c>
    </row>
    <row r="1246" spans="30:31">
      <c r="AD1246" s="72" t="s">
        <v>564</v>
      </c>
      <c r="AE1246" s="72" t="s">
        <v>2570</v>
      </c>
    </row>
    <row r="1247" spans="30:31">
      <c r="AD1247" s="72" t="s">
        <v>565</v>
      </c>
      <c r="AE1247" s="72" t="s">
        <v>4055</v>
      </c>
    </row>
    <row r="1248" spans="30:31">
      <c r="AD1248" s="72" t="s">
        <v>1337</v>
      </c>
      <c r="AE1248" s="72" t="s">
        <v>3322</v>
      </c>
    </row>
    <row r="1249" spans="30:31">
      <c r="AD1249" s="72" t="s">
        <v>1338</v>
      </c>
      <c r="AE1249" s="72" t="s">
        <v>2783</v>
      </c>
    </row>
    <row r="1250" spans="30:31">
      <c r="AD1250" s="72" t="s">
        <v>1339</v>
      </c>
      <c r="AE1250" s="72" t="s">
        <v>3719</v>
      </c>
    </row>
    <row r="1251" spans="30:31">
      <c r="AD1251" s="72" t="s">
        <v>4734</v>
      </c>
      <c r="AE1251" s="72" t="s">
        <v>5154</v>
      </c>
    </row>
    <row r="1252" spans="30:31">
      <c r="AD1252" s="72" t="s">
        <v>1340</v>
      </c>
      <c r="AE1252" s="72" t="s">
        <v>4267</v>
      </c>
    </row>
    <row r="1253" spans="30:31">
      <c r="AD1253" s="72" t="s">
        <v>2419</v>
      </c>
      <c r="AE1253" s="72" t="s">
        <v>5155</v>
      </c>
    </row>
    <row r="1254" spans="30:31">
      <c r="AD1254" s="72" t="s">
        <v>2416</v>
      </c>
      <c r="AE1254" s="72" t="s">
        <v>5156</v>
      </c>
    </row>
    <row r="1255" spans="30:31">
      <c r="AD1255" s="72" t="s">
        <v>2421</v>
      </c>
      <c r="AE1255" s="72" t="s">
        <v>5157</v>
      </c>
    </row>
    <row r="1256" spans="30:31">
      <c r="AD1256" s="72" t="s">
        <v>4735</v>
      </c>
      <c r="AE1256" s="72" t="s">
        <v>5158</v>
      </c>
    </row>
    <row r="1257" spans="30:31">
      <c r="AD1257" s="72" t="s">
        <v>2413</v>
      </c>
      <c r="AE1257" s="72" t="s">
        <v>5159</v>
      </c>
    </row>
    <row r="1258" spans="30:31">
      <c r="AD1258" s="72" t="s">
        <v>2418</v>
      </c>
      <c r="AE1258" s="72" t="s">
        <v>5160</v>
      </c>
    </row>
    <row r="1259" spans="30:31">
      <c r="AD1259" s="72" t="s">
        <v>2415</v>
      </c>
      <c r="AE1259" s="72" t="s">
        <v>5161</v>
      </c>
    </row>
    <row r="1260" spans="30:31">
      <c r="AD1260" s="72" t="s">
        <v>2412</v>
      </c>
      <c r="AE1260" s="72" t="s">
        <v>5162</v>
      </c>
    </row>
    <row r="1261" spans="30:31">
      <c r="AD1261" s="72" t="s">
        <v>2420</v>
      </c>
      <c r="AE1261" s="72" t="s">
        <v>5163</v>
      </c>
    </row>
    <row r="1262" spans="30:31">
      <c r="AD1262" s="72" t="s">
        <v>2417</v>
      </c>
      <c r="AE1262" s="72" t="s">
        <v>5164</v>
      </c>
    </row>
    <row r="1263" spans="30:31">
      <c r="AD1263" s="72" t="s">
        <v>2422</v>
      </c>
      <c r="AE1263" s="72" t="s">
        <v>5165</v>
      </c>
    </row>
    <row r="1264" spans="30:31">
      <c r="AD1264" s="72" t="s">
        <v>4736</v>
      </c>
      <c r="AE1264" s="72" t="s">
        <v>5166</v>
      </c>
    </row>
    <row r="1265" spans="30:31">
      <c r="AD1265" s="72" t="s">
        <v>2414</v>
      </c>
      <c r="AE1265" s="72" t="s">
        <v>5167</v>
      </c>
    </row>
    <row r="1266" spans="30:31">
      <c r="AD1266" s="72" t="s">
        <v>1341</v>
      </c>
      <c r="AE1266" s="72" t="s">
        <v>3323</v>
      </c>
    </row>
    <row r="1267" spans="30:31">
      <c r="AD1267" s="72" t="s">
        <v>1342</v>
      </c>
      <c r="AE1267" s="72" t="s">
        <v>2784</v>
      </c>
    </row>
    <row r="1268" spans="30:31">
      <c r="AD1268" s="72" t="s">
        <v>1343</v>
      </c>
      <c r="AE1268" s="72" t="s">
        <v>3720</v>
      </c>
    </row>
    <row r="1269" spans="30:31">
      <c r="AD1269" s="72" t="s">
        <v>4737</v>
      </c>
      <c r="AE1269" s="72" t="s">
        <v>5168</v>
      </c>
    </row>
    <row r="1270" spans="30:31">
      <c r="AD1270" s="72" t="s">
        <v>1344</v>
      </c>
      <c r="AE1270" s="72" t="s">
        <v>4268</v>
      </c>
    </row>
    <row r="1271" spans="30:31">
      <c r="AD1271" s="72" t="s">
        <v>566</v>
      </c>
      <c r="AE1271" s="72" t="s">
        <v>3113</v>
      </c>
    </row>
    <row r="1272" spans="30:31">
      <c r="AD1272" s="72" t="s">
        <v>567</v>
      </c>
      <c r="AE1272" s="72" t="s">
        <v>2571</v>
      </c>
    </row>
    <row r="1273" spans="30:31">
      <c r="AD1273" s="72" t="s">
        <v>568</v>
      </c>
      <c r="AE1273" s="72" t="s">
        <v>4056</v>
      </c>
    </row>
    <row r="1274" spans="30:31">
      <c r="AD1274" s="72" t="s">
        <v>1345</v>
      </c>
      <c r="AE1274" s="72" t="s">
        <v>3324</v>
      </c>
    </row>
    <row r="1275" spans="30:31">
      <c r="AD1275" s="72" t="s">
        <v>1346</v>
      </c>
      <c r="AE1275" s="72" t="s">
        <v>2785</v>
      </c>
    </row>
    <row r="1276" spans="30:31">
      <c r="AD1276" s="72" t="s">
        <v>1347</v>
      </c>
      <c r="AE1276" s="72" t="s">
        <v>3721</v>
      </c>
    </row>
    <row r="1277" spans="30:31">
      <c r="AD1277" s="72" t="s">
        <v>4738</v>
      </c>
      <c r="AE1277" s="72" t="s">
        <v>5169</v>
      </c>
    </row>
    <row r="1278" spans="30:31">
      <c r="AD1278" s="72" t="s">
        <v>1348</v>
      </c>
      <c r="AE1278" s="72" t="s">
        <v>4269</v>
      </c>
    </row>
    <row r="1279" spans="30:31">
      <c r="AD1279" s="72" t="s">
        <v>2400</v>
      </c>
      <c r="AE1279" s="72" t="s">
        <v>5170</v>
      </c>
    </row>
    <row r="1280" spans="30:31">
      <c r="AD1280" s="72" t="s">
        <v>2391</v>
      </c>
      <c r="AE1280" s="72" t="s">
        <v>5171</v>
      </c>
    </row>
    <row r="1281" spans="30:31">
      <c r="AD1281" s="72" t="s">
        <v>2403</v>
      </c>
      <c r="AE1281" s="72" t="s">
        <v>5172</v>
      </c>
    </row>
    <row r="1282" spans="30:31">
      <c r="AD1282" s="72" t="s">
        <v>4739</v>
      </c>
      <c r="AE1282" s="72" t="s">
        <v>5173</v>
      </c>
    </row>
    <row r="1283" spans="30:31">
      <c r="AD1283" s="72" t="s">
        <v>2388</v>
      </c>
      <c r="AE1283" s="72" t="s">
        <v>5174</v>
      </c>
    </row>
    <row r="1284" spans="30:31">
      <c r="AD1284" s="72" t="s">
        <v>2385</v>
      </c>
      <c r="AE1284" s="72" t="s">
        <v>5175</v>
      </c>
    </row>
    <row r="1285" spans="30:31">
      <c r="AD1285" s="72" t="s">
        <v>2382</v>
      </c>
      <c r="AE1285" s="72" t="s">
        <v>5176</v>
      </c>
    </row>
    <row r="1286" spans="30:31">
      <c r="AD1286" s="72" t="s">
        <v>2379</v>
      </c>
      <c r="AE1286" s="72" t="s">
        <v>5177</v>
      </c>
    </row>
    <row r="1287" spans="30:31">
      <c r="AD1287" s="72" t="s">
        <v>2406</v>
      </c>
      <c r="AE1287" s="72" t="s">
        <v>5178</v>
      </c>
    </row>
    <row r="1288" spans="30:31">
      <c r="AD1288" s="72" t="s">
        <v>2397</v>
      </c>
      <c r="AE1288" s="72" t="s">
        <v>5179</v>
      </c>
    </row>
    <row r="1289" spans="30:31">
      <c r="AD1289" s="72" t="s">
        <v>2409</v>
      </c>
      <c r="AE1289" s="72" t="s">
        <v>5180</v>
      </c>
    </row>
    <row r="1290" spans="30:31">
      <c r="AD1290" s="72" t="s">
        <v>4740</v>
      </c>
      <c r="AE1290" s="72" t="s">
        <v>5181</v>
      </c>
    </row>
    <row r="1291" spans="30:31">
      <c r="AD1291" s="72" t="s">
        <v>2394</v>
      </c>
      <c r="AE1291" s="72" t="s">
        <v>5182</v>
      </c>
    </row>
    <row r="1292" spans="30:31">
      <c r="AD1292" s="72" t="s">
        <v>2401</v>
      </c>
      <c r="AE1292" s="72" t="s">
        <v>5183</v>
      </c>
    </row>
    <row r="1293" spans="30:31">
      <c r="AD1293" s="72" t="s">
        <v>2392</v>
      </c>
      <c r="AE1293" s="72" t="s">
        <v>5184</v>
      </c>
    </row>
    <row r="1294" spans="30:31">
      <c r="AD1294" s="72" t="s">
        <v>2404</v>
      </c>
      <c r="AE1294" s="72" t="s">
        <v>5185</v>
      </c>
    </row>
    <row r="1295" spans="30:31">
      <c r="AD1295" s="72" t="s">
        <v>4741</v>
      </c>
      <c r="AE1295" s="72" t="s">
        <v>5186</v>
      </c>
    </row>
    <row r="1296" spans="30:31">
      <c r="AD1296" s="72" t="s">
        <v>2389</v>
      </c>
      <c r="AE1296" s="72" t="s">
        <v>5187</v>
      </c>
    </row>
    <row r="1297" spans="30:31">
      <c r="AD1297" s="72" t="s">
        <v>2386</v>
      </c>
      <c r="AE1297" s="72" t="s">
        <v>5188</v>
      </c>
    </row>
    <row r="1298" spans="30:31">
      <c r="AD1298" s="72" t="s">
        <v>2383</v>
      </c>
      <c r="AE1298" s="72" t="s">
        <v>5189</v>
      </c>
    </row>
    <row r="1299" spans="30:31">
      <c r="AD1299" s="72" t="s">
        <v>2380</v>
      </c>
      <c r="AE1299" s="72" t="s">
        <v>5190</v>
      </c>
    </row>
    <row r="1300" spans="30:31">
      <c r="AD1300" s="72" t="s">
        <v>2407</v>
      </c>
      <c r="AE1300" s="72" t="s">
        <v>5191</v>
      </c>
    </row>
    <row r="1301" spans="30:31">
      <c r="AD1301" s="72" t="s">
        <v>2398</v>
      </c>
      <c r="AE1301" s="72" t="s">
        <v>5192</v>
      </c>
    </row>
    <row r="1302" spans="30:31">
      <c r="AD1302" s="72" t="s">
        <v>2410</v>
      </c>
      <c r="AE1302" s="72" t="s">
        <v>5193</v>
      </c>
    </row>
    <row r="1303" spans="30:31">
      <c r="AD1303" s="72" t="s">
        <v>4742</v>
      </c>
      <c r="AE1303" s="72" t="s">
        <v>5194</v>
      </c>
    </row>
    <row r="1304" spans="30:31">
      <c r="AD1304" s="72" t="s">
        <v>2395</v>
      </c>
      <c r="AE1304" s="72" t="s">
        <v>5195</v>
      </c>
    </row>
    <row r="1305" spans="30:31">
      <c r="AD1305" s="72" t="s">
        <v>2402</v>
      </c>
      <c r="AE1305" s="72" t="s">
        <v>5196</v>
      </c>
    </row>
    <row r="1306" spans="30:31">
      <c r="AD1306" s="72" t="s">
        <v>2393</v>
      </c>
      <c r="AE1306" s="72" t="s">
        <v>5197</v>
      </c>
    </row>
    <row r="1307" spans="30:31">
      <c r="AD1307" s="72" t="s">
        <v>2405</v>
      </c>
      <c r="AE1307" s="72" t="s">
        <v>5198</v>
      </c>
    </row>
    <row r="1308" spans="30:31">
      <c r="AD1308" s="72" t="s">
        <v>4743</v>
      </c>
      <c r="AE1308" s="72" t="s">
        <v>5199</v>
      </c>
    </row>
    <row r="1309" spans="30:31">
      <c r="AD1309" s="72" t="s">
        <v>2390</v>
      </c>
      <c r="AE1309" s="72" t="s">
        <v>5200</v>
      </c>
    </row>
    <row r="1310" spans="30:31">
      <c r="AD1310" s="72" t="s">
        <v>2387</v>
      </c>
      <c r="AE1310" s="72" t="s">
        <v>5201</v>
      </c>
    </row>
    <row r="1311" spans="30:31">
      <c r="AD1311" s="72" t="s">
        <v>2384</v>
      </c>
      <c r="AE1311" s="72" t="s">
        <v>5202</v>
      </c>
    </row>
    <row r="1312" spans="30:31">
      <c r="AD1312" s="72" t="s">
        <v>2381</v>
      </c>
      <c r="AE1312" s="72" t="s">
        <v>5203</v>
      </c>
    </row>
    <row r="1313" spans="30:31">
      <c r="AD1313" s="72" t="s">
        <v>2408</v>
      </c>
      <c r="AE1313" s="72" t="s">
        <v>5204</v>
      </c>
    </row>
    <row r="1314" spans="30:31">
      <c r="AD1314" s="72" t="s">
        <v>2399</v>
      </c>
      <c r="AE1314" s="72" t="s">
        <v>5205</v>
      </c>
    </row>
    <row r="1315" spans="30:31">
      <c r="AD1315" s="72" t="s">
        <v>2411</v>
      </c>
      <c r="AE1315" s="72" t="s">
        <v>5206</v>
      </c>
    </row>
    <row r="1316" spans="30:31">
      <c r="AD1316" s="72" t="s">
        <v>4744</v>
      </c>
      <c r="AE1316" s="72" t="s">
        <v>5207</v>
      </c>
    </row>
    <row r="1317" spans="30:31">
      <c r="AD1317" s="72" t="s">
        <v>2396</v>
      </c>
      <c r="AE1317" s="72" t="s">
        <v>5208</v>
      </c>
    </row>
    <row r="1318" spans="30:31">
      <c r="AD1318" s="72" t="s">
        <v>1349</v>
      </c>
      <c r="AE1318" s="72" t="s">
        <v>3325</v>
      </c>
    </row>
    <row r="1319" spans="30:31">
      <c r="AD1319" s="72" t="s">
        <v>1350</v>
      </c>
      <c r="AE1319" s="72" t="s">
        <v>2786</v>
      </c>
    </row>
    <row r="1320" spans="30:31">
      <c r="AD1320" s="72" t="s">
        <v>1351</v>
      </c>
      <c r="AE1320" s="72" t="s">
        <v>3722</v>
      </c>
    </row>
    <row r="1321" spans="30:31">
      <c r="AD1321" s="72" t="s">
        <v>4745</v>
      </c>
      <c r="AE1321" s="72" t="s">
        <v>5209</v>
      </c>
    </row>
    <row r="1322" spans="30:31">
      <c r="AD1322" s="72" t="s">
        <v>1352</v>
      </c>
      <c r="AE1322" s="72" t="s">
        <v>4270</v>
      </c>
    </row>
    <row r="1323" spans="30:31">
      <c r="AD1323" s="72" t="s">
        <v>569</v>
      </c>
      <c r="AE1323" s="72" t="s">
        <v>3114</v>
      </c>
    </row>
    <row r="1324" spans="30:31">
      <c r="AD1324" s="72" t="s">
        <v>570</v>
      </c>
      <c r="AE1324" s="72" t="s">
        <v>2572</v>
      </c>
    </row>
    <row r="1325" spans="30:31">
      <c r="AD1325" s="72" t="s">
        <v>571</v>
      </c>
      <c r="AE1325" s="72" t="s">
        <v>4057</v>
      </c>
    </row>
    <row r="1326" spans="30:31">
      <c r="AD1326" s="72" t="s">
        <v>1353</v>
      </c>
      <c r="AE1326" s="72" t="s">
        <v>3326</v>
      </c>
    </row>
    <row r="1327" spans="30:31">
      <c r="AD1327" s="72" t="s">
        <v>1354</v>
      </c>
      <c r="AE1327" s="72" t="s">
        <v>2787</v>
      </c>
    </row>
    <row r="1328" spans="30:31">
      <c r="AD1328" s="72" t="s">
        <v>1355</v>
      </c>
      <c r="AE1328" s="72" t="s">
        <v>3723</v>
      </c>
    </row>
    <row r="1329" spans="30:31">
      <c r="AD1329" s="72" t="s">
        <v>4746</v>
      </c>
      <c r="AE1329" s="72" t="s">
        <v>5210</v>
      </c>
    </row>
    <row r="1330" spans="30:31">
      <c r="AD1330" s="72" t="s">
        <v>1356</v>
      </c>
      <c r="AE1330" s="72" t="s">
        <v>4271</v>
      </c>
    </row>
    <row r="1331" spans="30:31">
      <c r="AD1331" s="72" t="s">
        <v>1357</v>
      </c>
      <c r="AE1331" s="72" t="s">
        <v>3327</v>
      </c>
    </row>
    <row r="1332" spans="30:31">
      <c r="AD1332" s="72" t="s">
        <v>1358</v>
      </c>
      <c r="AE1332" s="72" t="s">
        <v>2788</v>
      </c>
    </row>
    <row r="1333" spans="30:31">
      <c r="AD1333" s="72" t="s">
        <v>1359</v>
      </c>
      <c r="AE1333" s="72" t="s">
        <v>3724</v>
      </c>
    </row>
    <row r="1334" spans="30:31">
      <c r="AD1334" s="72" t="s">
        <v>4747</v>
      </c>
      <c r="AE1334" s="72" t="s">
        <v>5211</v>
      </c>
    </row>
    <row r="1335" spans="30:31">
      <c r="AD1335" s="72" t="s">
        <v>1360</v>
      </c>
      <c r="AE1335" s="72" t="s">
        <v>4272</v>
      </c>
    </row>
    <row r="1336" spans="30:31">
      <c r="AD1336" s="72" t="s">
        <v>572</v>
      </c>
      <c r="AE1336" s="72" t="s">
        <v>3115</v>
      </c>
    </row>
    <row r="1337" spans="30:31">
      <c r="AD1337" s="72" t="s">
        <v>573</v>
      </c>
      <c r="AE1337" s="72" t="s">
        <v>2573</v>
      </c>
    </row>
    <row r="1338" spans="30:31">
      <c r="AD1338" s="72" t="s">
        <v>574</v>
      </c>
      <c r="AE1338" s="72" t="s">
        <v>4058</v>
      </c>
    </row>
    <row r="1339" spans="30:31">
      <c r="AD1339" s="72" t="s">
        <v>1361</v>
      </c>
      <c r="AE1339" s="72" t="s">
        <v>3328</v>
      </c>
    </row>
    <row r="1340" spans="30:31">
      <c r="AD1340" s="72" t="s">
        <v>1362</v>
      </c>
      <c r="AE1340" s="72" t="s">
        <v>2789</v>
      </c>
    </row>
    <row r="1341" spans="30:31">
      <c r="AD1341" s="72" t="s">
        <v>1363</v>
      </c>
      <c r="AE1341" s="72" t="s">
        <v>3725</v>
      </c>
    </row>
    <row r="1342" spans="30:31">
      <c r="AD1342" s="72" t="s">
        <v>4748</v>
      </c>
      <c r="AE1342" s="72" t="s">
        <v>5212</v>
      </c>
    </row>
    <row r="1343" spans="30:31">
      <c r="AD1343" s="72" t="s">
        <v>1364</v>
      </c>
      <c r="AE1343" s="72" t="s">
        <v>4273</v>
      </c>
    </row>
    <row r="1344" spans="30:31">
      <c r="AD1344" s="72" t="s">
        <v>1365</v>
      </c>
      <c r="AE1344" s="72" t="s">
        <v>3329</v>
      </c>
    </row>
    <row r="1345" spans="30:31">
      <c r="AD1345" s="72" t="s">
        <v>1366</v>
      </c>
      <c r="AE1345" s="72" t="s">
        <v>2790</v>
      </c>
    </row>
    <row r="1346" spans="30:31">
      <c r="AD1346" s="72" t="s">
        <v>1367</v>
      </c>
      <c r="AE1346" s="72" t="s">
        <v>3726</v>
      </c>
    </row>
    <row r="1347" spans="30:31">
      <c r="AD1347" s="72" t="s">
        <v>4749</v>
      </c>
      <c r="AE1347" s="72" t="s">
        <v>5213</v>
      </c>
    </row>
    <row r="1348" spans="30:31">
      <c r="AD1348" s="72" t="s">
        <v>1368</v>
      </c>
      <c r="AE1348" s="72" t="s">
        <v>4274</v>
      </c>
    </row>
    <row r="1349" spans="30:31">
      <c r="AD1349" s="72" t="s">
        <v>575</v>
      </c>
      <c r="AE1349" s="72" t="s">
        <v>3116</v>
      </c>
    </row>
    <row r="1350" spans="30:31">
      <c r="AD1350" s="72" t="s">
        <v>576</v>
      </c>
      <c r="AE1350" s="72" t="s">
        <v>2574</v>
      </c>
    </row>
    <row r="1351" spans="30:31">
      <c r="AD1351" s="72" t="s">
        <v>577</v>
      </c>
      <c r="AE1351" s="72" t="s">
        <v>4059</v>
      </c>
    </row>
    <row r="1352" spans="30:31">
      <c r="AD1352" s="72" t="s">
        <v>1369</v>
      </c>
      <c r="AE1352" s="72" t="s">
        <v>3330</v>
      </c>
    </row>
    <row r="1353" spans="30:31">
      <c r="AD1353" s="72" t="s">
        <v>1370</v>
      </c>
      <c r="AE1353" s="72" t="s">
        <v>2791</v>
      </c>
    </row>
    <row r="1354" spans="30:31">
      <c r="AD1354" s="72" t="s">
        <v>1371</v>
      </c>
      <c r="AE1354" s="72" t="s">
        <v>3727</v>
      </c>
    </row>
    <row r="1355" spans="30:31">
      <c r="AD1355" s="72" t="s">
        <v>4750</v>
      </c>
      <c r="AE1355" s="72" t="s">
        <v>5214</v>
      </c>
    </row>
    <row r="1356" spans="30:31">
      <c r="AD1356" s="72" t="s">
        <v>1372</v>
      </c>
      <c r="AE1356" s="72" t="s">
        <v>4275</v>
      </c>
    </row>
    <row r="1357" spans="30:31">
      <c r="AD1357" s="72" t="s">
        <v>1373</v>
      </c>
      <c r="AE1357" s="72" t="s">
        <v>3331</v>
      </c>
    </row>
    <row r="1358" spans="30:31">
      <c r="AD1358" s="72" t="s">
        <v>1374</v>
      </c>
      <c r="AE1358" s="72" t="s">
        <v>2792</v>
      </c>
    </row>
    <row r="1359" spans="30:31">
      <c r="AD1359" s="72" t="s">
        <v>1375</v>
      </c>
      <c r="AE1359" s="72" t="s">
        <v>3728</v>
      </c>
    </row>
    <row r="1360" spans="30:31">
      <c r="AD1360" s="72" t="s">
        <v>4751</v>
      </c>
      <c r="AE1360" s="72" t="s">
        <v>5215</v>
      </c>
    </row>
    <row r="1361" spans="30:31">
      <c r="AD1361" s="72" t="s">
        <v>1376</v>
      </c>
      <c r="AE1361" s="72" t="s">
        <v>4276</v>
      </c>
    </row>
    <row r="1362" spans="30:31">
      <c r="AD1362" s="72" t="s">
        <v>578</v>
      </c>
      <c r="AE1362" s="72" t="s">
        <v>3117</v>
      </c>
    </row>
    <row r="1363" spans="30:31">
      <c r="AD1363" s="72" t="s">
        <v>579</v>
      </c>
      <c r="AE1363" s="72" t="s">
        <v>2575</v>
      </c>
    </row>
    <row r="1364" spans="30:31">
      <c r="AD1364" s="72" t="s">
        <v>580</v>
      </c>
      <c r="AE1364" s="72" t="s">
        <v>4060</v>
      </c>
    </row>
    <row r="1365" spans="30:31">
      <c r="AD1365" s="72" t="s">
        <v>1377</v>
      </c>
      <c r="AE1365" s="72" t="s">
        <v>3332</v>
      </c>
    </row>
    <row r="1366" spans="30:31">
      <c r="AD1366" s="72" t="s">
        <v>1378</v>
      </c>
      <c r="AE1366" s="72" t="s">
        <v>2793</v>
      </c>
    </row>
    <row r="1367" spans="30:31">
      <c r="AD1367" s="72" t="s">
        <v>1379</v>
      </c>
      <c r="AE1367" s="72" t="s">
        <v>3729</v>
      </c>
    </row>
    <row r="1368" spans="30:31">
      <c r="AD1368" s="72" t="s">
        <v>4752</v>
      </c>
      <c r="AE1368" s="72" t="s">
        <v>5216</v>
      </c>
    </row>
    <row r="1369" spans="30:31">
      <c r="AD1369" s="72" t="s">
        <v>1380</v>
      </c>
      <c r="AE1369" s="72" t="s">
        <v>4277</v>
      </c>
    </row>
    <row r="1370" spans="30:31">
      <c r="AD1370" s="72" t="s">
        <v>1381</v>
      </c>
      <c r="AE1370" s="72" t="s">
        <v>3333</v>
      </c>
    </row>
    <row r="1371" spans="30:31">
      <c r="AD1371" s="72" t="s">
        <v>1382</v>
      </c>
      <c r="AE1371" s="72" t="s">
        <v>2794</v>
      </c>
    </row>
    <row r="1372" spans="30:31">
      <c r="AD1372" s="72" t="s">
        <v>1383</v>
      </c>
      <c r="AE1372" s="72" t="s">
        <v>3730</v>
      </c>
    </row>
    <row r="1373" spans="30:31">
      <c r="AD1373" s="72" t="s">
        <v>4753</v>
      </c>
      <c r="AE1373" s="72" t="s">
        <v>5217</v>
      </c>
    </row>
    <row r="1374" spans="30:31">
      <c r="AD1374" s="72" t="s">
        <v>1384</v>
      </c>
      <c r="AE1374" s="72" t="s">
        <v>4278</v>
      </c>
    </row>
    <row r="1375" spans="30:31">
      <c r="AD1375" s="72" t="s">
        <v>581</v>
      </c>
      <c r="AE1375" s="72" t="s">
        <v>3118</v>
      </c>
    </row>
    <row r="1376" spans="30:31">
      <c r="AD1376" s="72" t="s">
        <v>582</v>
      </c>
      <c r="AE1376" s="72" t="s">
        <v>2576</v>
      </c>
    </row>
    <row r="1377" spans="30:31">
      <c r="AD1377" s="72" t="s">
        <v>583</v>
      </c>
      <c r="AE1377" s="72" t="s">
        <v>4061</v>
      </c>
    </row>
    <row r="1378" spans="30:31">
      <c r="AD1378" s="72" t="s">
        <v>1385</v>
      </c>
      <c r="AE1378" s="72" t="s">
        <v>3334</v>
      </c>
    </row>
    <row r="1379" spans="30:31">
      <c r="AD1379" s="72" t="s">
        <v>1386</v>
      </c>
      <c r="AE1379" s="72" t="s">
        <v>2795</v>
      </c>
    </row>
    <row r="1380" spans="30:31">
      <c r="AD1380" s="72" t="s">
        <v>1387</v>
      </c>
      <c r="AE1380" s="72" t="s">
        <v>3731</v>
      </c>
    </row>
    <row r="1381" spans="30:31">
      <c r="AD1381" s="72" t="s">
        <v>4754</v>
      </c>
      <c r="AE1381" s="72" t="s">
        <v>5218</v>
      </c>
    </row>
    <row r="1382" spans="30:31">
      <c r="AD1382" s="72" t="s">
        <v>1388</v>
      </c>
      <c r="AE1382" s="72" t="s">
        <v>4279</v>
      </c>
    </row>
    <row r="1383" spans="30:31">
      <c r="AD1383" s="72" t="s">
        <v>1389</v>
      </c>
      <c r="AE1383" s="72" t="s">
        <v>3335</v>
      </c>
    </row>
    <row r="1384" spans="30:31">
      <c r="AD1384" s="72" t="s">
        <v>1390</v>
      </c>
      <c r="AE1384" s="72" t="s">
        <v>2796</v>
      </c>
    </row>
    <row r="1385" spans="30:31">
      <c r="AD1385" s="72" t="s">
        <v>1391</v>
      </c>
      <c r="AE1385" s="72" t="s">
        <v>3732</v>
      </c>
    </row>
    <row r="1386" spans="30:31">
      <c r="AD1386" s="72" t="s">
        <v>4755</v>
      </c>
      <c r="AE1386" s="72" t="s">
        <v>5219</v>
      </c>
    </row>
    <row r="1387" spans="30:31">
      <c r="AD1387" s="72" t="s">
        <v>1392</v>
      </c>
      <c r="AE1387" s="72" t="s">
        <v>4280</v>
      </c>
    </row>
    <row r="1388" spans="30:31">
      <c r="AD1388" s="72" t="s">
        <v>584</v>
      </c>
      <c r="AE1388" s="72" t="s">
        <v>3119</v>
      </c>
    </row>
    <row r="1389" spans="30:31">
      <c r="AD1389" s="72" t="s">
        <v>585</v>
      </c>
      <c r="AE1389" s="72" t="s">
        <v>2577</v>
      </c>
    </row>
    <row r="1390" spans="30:31">
      <c r="AD1390" s="72" t="s">
        <v>586</v>
      </c>
      <c r="AE1390" s="72" t="s">
        <v>4062</v>
      </c>
    </row>
    <row r="1391" spans="30:31">
      <c r="AD1391" s="72" t="s">
        <v>1393</v>
      </c>
      <c r="AE1391" s="72" t="s">
        <v>3336</v>
      </c>
    </row>
    <row r="1392" spans="30:31">
      <c r="AD1392" s="72" t="s">
        <v>1394</v>
      </c>
      <c r="AE1392" s="72" t="s">
        <v>2797</v>
      </c>
    </row>
    <row r="1393" spans="30:31">
      <c r="AD1393" s="72" t="s">
        <v>1395</v>
      </c>
      <c r="AE1393" s="72" t="s">
        <v>3733</v>
      </c>
    </row>
    <row r="1394" spans="30:31">
      <c r="AD1394" s="72" t="s">
        <v>4756</v>
      </c>
      <c r="AE1394" s="72" t="s">
        <v>5220</v>
      </c>
    </row>
    <row r="1395" spans="30:31">
      <c r="AD1395" s="72" t="s">
        <v>1396</v>
      </c>
      <c r="AE1395" s="72" t="s">
        <v>4281</v>
      </c>
    </row>
    <row r="1396" spans="30:31">
      <c r="AD1396" s="72" t="s">
        <v>1397</v>
      </c>
      <c r="AE1396" s="72" t="s">
        <v>3337</v>
      </c>
    </row>
    <row r="1397" spans="30:31">
      <c r="AD1397" s="72" t="s">
        <v>1398</v>
      </c>
      <c r="AE1397" s="72" t="s">
        <v>2798</v>
      </c>
    </row>
    <row r="1398" spans="30:31">
      <c r="AD1398" s="72" t="s">
        <v>1399</v>
      </c>
      <c r="AE1398" s="72" t="s">
        <v>3734</v>
      </c>
    </row>
    <row r="1399" spans="30:31">
      <c r="AD1399" s="72" t="s">
        <v>4757</v>
      </c>
      <c r="AE1399" s="72" t="s">
        <v>5221</v>
      </c>
    </row>
    <row r="1400" spans="30:31">
      <c r="AD1400" s="72" t="s">
        <v>1400</v>
      </c>
      <c r="AE1400" s="72" t="s">
        <v>4282</v>
      </c>
    </row>
    <row r="1401" spans="30:31">
      <c r="AD1401" s="72" t="s">
        <v>587</v>
      </c>
      <c r="AE1401" s="72" t="s">
        <v>3120</v>
      </c>
    </row>
    <row r="1402" spans="30:31">
      <c r="AD1402" s="72" t="s">
        <v>588</v>
      </c>
      <c r="AE1402" s="72" t="s">
        <v>2578</v>
      </c>
    </row>
    <row r="1403" spans="30:31">
      <c r="AD1403" s="72" t="s">
        <v>589</v>
      </c>
      <c r="AE1403" s="72" t="s">
        <v>4063</v>
      </c>
    </row>
    <row r="1404" spans="30:31">
      <c r="AD1404" s="72" t="s">
        <v>1401</v>
      </c>
      <c r="AE1404" s="72" t="s">
        <v>3338</v>
      </c>
    </row>
    <row r="1405" spans="30:31">
      <c r="AD1405" s="72" t="s">
        <v>1402</v>
      </c>
      <c r="AE1405" s="72" t="s">
        <v>2799</v>
      </c>
    </row>
    <row r="1406" spans="30:31">
      <c r="AD1406" s="72" t="s">
        <v>1403</v>
      </c>
      <c r="AE1406" s="72" t="s">
        <v>3735</v>
      </c>
    </row>
    <row r="1407" spans="30:31">
      <c r="AD1407" s="72" t="s">
        <v>4758</v>
      </c>
      <c r="AE1407" s="72" t="s">
        <v>5222</v>
      </c>
    </row>
    <row r="1408" spans="30:31">
      <c r="AD1408" s="72" t="s">
        <v>1404</v>
      </c>
      <c r="AE1408" s="72" t="s">
        <v>4283</v>
      </c>
    </row>
    <row r="1409" spans="30:31">
      <c r="AD1409" s="72" t="s">
        <v>315</v>
      </c>
      <c r="AE1409" s="72" t="s">
        <v>3036</v>
      </c>
    </row>
    <row r="1410" spans="30:31">
      <c r="AD1410" s="72" t="s">
        <v>316</v>
      </c>
      <c r="AE1410" s="72" t="s">
        <v>2492</v>
      </c>
    </row>
    <row r="1411" spans="30:31">
      <c r="AD1411" s="72" t="s">
        <v>317</v>
      </c>
      <c r="AE1411" s="72" t="s">
        <v>3977</v>
      </c>
    </row>
    <row r="1412" spans="30:31">
      <c r="AD1412" s="72" t="s">
        <v>318</v>
      </c>
      <c r="AE1412" s="72" t="s">
        <v>3574</v>
      </c>
    </row>
    <row r="1413" spans="30:31">
      <c r="AD1413" s="72" t="s">
        <v>4591</v>
      </c>
      <c r="AE1413" s="72" t="s">
        <v>5223</v>
      </c>
    </row>
    <row r="1414" spans="30:31">
      <c r="AD1414" s="72" t="s">
        <v>1405</v>
      </c>
      <c r="AE1414" s="72" t="s">
        <v>3339</v>
      </c>
    </row>
    <row r="1415" spans="30:31">
      <c r="AD1415" s="72" t="s">
        <v>1406</v>
      </c>
      <c r="AE1415" s="72" t="s">
        <v>2800</v>
      </c>
    </row>
    <row r="1416" spans="30:31">
      <c r="AD1416" s="72" t="s">
        <v>1407</v>
      </c>
      <c r="AE1416" s="72" t="s">
        <v>3736</v>
      </c>
    </row>
    <row r="1417" spans="30:31">
      <c r="AD1417" s="72" t="s">
        <v>4759</v>
      </c>
      <c r="AE1417" s="72" t="s">
        <v>5224</v>
      </c>
    </row>
    <row r="1418" spans="30:31">
      <c r="AD1418" s="72" t="s">
        <v>1408</v>
      </c>
      <c r="AE1418" s="72" t="s">
        <v>4284</v>
      </c>
    </row>
    <row r="1419" spans="30:31">
      <c r="AD1419" s="72" t="s">
        <v>590</v>
      </c>
      <c r="AE1419" s="72" t="s">
        <v>3121</v>
      </c>
    </row>
    <row r="1420" spans="30:31">
      <c r="AD1420" s="72" t="s">
        <v>591</v>
      </c>
      <c r="AE1420" s="72" t="s">
        <v>2579</v>
      </c>
    </row>
    <row r="1421" spans="30:31">
      <c r="AD1421" s="72" t="s">
        <v>592</v>
      </c>
      <c r="AE1421" s="72" t="s">
        <v>4064</v>
      </c>
    </row>
    <row r="1422" spans="30:31">
      <c r="AD1422" s="72" t="s">
        <v>1409</v>
      </c>
      <c r="AE1422" s="72" t="s">
        <v>3340</v>
      </c>
    </row>
    <row r="1423" spans="30:31">
      <c r="AD1423" s="72" t="s">
        <v>1410</v>
      </c>
      <c r="AE1423" s="72" t="s">
        <v>2801</v>
      </c>
    </row>
    <row r="1424" spans="30:31">
      <c r="AD1424" s="72" t="s">
        <v>1411</v>
      </c>
      <c r="AE1424" s="72" t="s">
        <v>3737</v>
      </c>
    </row>
    <row r="1425" spans="30:31">
      <c r="AD1425" s="72" t="s">
        <v>4760</v>
      </c>
      <c r="AE1425" s="72" t="s">
        <v>5225</v>
      </c>
    </row>
    <row r="1426" spans="30:31">
      <c r="AD1426" s="72" t="s">
        <v>1412</v>
      </c>
      <c r="AE1426" s="72" t="s">
        <v>4285</v>
      </c>
    </row>
    <row r="1427" spans="30:31">
      <c r="AD1427" s="72" t="s">
        <v>1413</v>
      </c>
      <c r="AE1427" s="72" t="s">
        <v>3341</v>
      </c>
    </row>
    <row r="1428" spans="30:31">
      <c r="AD1428" s="72" t="s">
        <v>1414</v>
      </c>
      <c r="AE1428" s="72" t="s">
        <v>2802</v>
      </c>
    </row>
    <row r="1429" spans="30:31">
      <c r="AD1429" s="72" t="s">
        <v>1415</v>
      </c>
      <c r="AE1429" s="72" t="s">
        <v>3738</v>
      </c>
    </row>
    <row r="1430" spans="30:31">
      <c r="AD1430" s="72" t="s">
        <v>4761</v>
      </c>
      <c r="AE1430" s="72" t="s">
        <v>5226</v>
      </c>
    </row>
    <row r="1431" spans="30:31">
      <c r="AD1431" s="72" t="s">
        <v>1416</v>
      </c>
      <c r="AE1431" s="72" t="s">
        <v>4286</v>
      </c>
    </row>
    <row r="1432" spans="30:31">
      <c r="AD1432" s="72" t="s">
        <v>593</v>
      </c>
      <c r="AE1432" s="72" t="s">
        <v>3122</v>
      </c>
    </row>
    <row r="1433" spans="30:31">
      <c r="AD1433" s="72" t="s">
        <v>594</v>
      </c>
      <c r="AE1433" s="72" t="s">
        <v>2580</v>
      </c>
    </row>
    <row r="1434" spans="30:31">
      <c r="AD1434" s="72" t="s">
        <v>595</v>
      </c>
      <c r="AE1434" s="72" t="s">
        <v>4065</v>
      </c>
    </row>
    <row r="1435" spans="30:31">
      <c r="AD1435" s="72" t="s">
        <v>1417</v>
      </c>
      <c r="AE1435" s="72" t="s">
        <v>3342</v>
      </c>
    </row>
    <row r="1436" spans="30:31">
      <c r="AD1436" s="72" t="s">
        <v>1418</v>
      </c>
      <c r="AE1436" s="72" t="s">
        <v>2803</v>
      </c>
    </row>
    <row r="1437" spans="30:31">
      <c r="AD1437" s="72" t="s">
        <v>1419</v>
      </c>
      <c r="AE1437" s="72" t="s">
        <v>3739</v>
      </c>
    </row>
    <row r="1438" spans="30:31">
      <c r="AD1438" s="72" t="s">
        <v>4762</v>
      </c>
      <c r="AE1438" s="72" t="s">
        <v>5227</v>
      </c>
    </row>
    <row r="1439" spans="30:31">
      <c r="AD1439" s="72" t="s">
        <v>1420</v>
      </c>
      <c r="AE1439" s="72" t="s">
        <v>4287</v>
      </c>
    </row>
    <row r="1440" spans="30:31">
      <c r="AD1440" s="72" t="s">
        <v>1421</v>
      </c>
      <c r="AE1440" s="72" t="s">
        <v>3343</v>
      </c>
    </row>
    <row r="1441" spans="30:31">
      <c r="AD1441" s="72" t="s">
        <v>1422</v>
      </c>
      <c r="AE1441" s="72" t="s">
        <v>2804</v>
      </c>
    </row>
    <row r="1442" spans="30:31">
      <c r="AD1442" s="72" t="s">
        <v>1423</v>
      </c>
      <c r="AE1442" s="72" t="s">
        <v>3740</v>
      </c>
    </row>
    <row r="1443" spans="30:31">
      <c r="AD1443" s="72" t="s">
        <v>4763</v>
      </c>
      <c r="AE1443" s="72" t="s">
        <v>5228</v>
      </c>
    </row>
    <row r="1444" spans="30:31">
      <c r="AD1444" s="72" t="s">
        <v>1424</v>
      </c>
      <c r="AE1444" s="72" t="s">
        <v>4288</v>
      </c>
    </row>
    <row r="1445" spans="30:31">
      <c r="AD1445" s="72" t="s">
        <v>596</v>
      </c>
      <c r="AE1445" s="72" t="s">
        <v>3123</v>
      </c>
    </row>
    <row r="1446" spans="30:31">
      <c r="AD1446" s="72" t="s">
        <v>597</v>
      </c>
      <c r="AE1446" s="72" t="s">
        <v>2581</v>
      </c>
    </row>
    <row r="1447" spans="30:31">
      <c r="AD1447" s="72" t="s">
        <v>598</v>
      </c>
      <c r="AE1447" s="72" t="s">
        <v>4066</v>
      </c>
    </row>
    <row r="1448" spans="30:31">
      <c r="AD1448" s="72" t="s">
        <v>1425</v>
      </c>
      <c r="AE1448" s="72" t="s">
        <v>3344</v>
      </c>
    </row>
    <row r="1449" spans="30:31">
      <c r="AD1449" s="72" t="s">
        <v>1426</v>
      </c>
      <c r="AE1449" s="72" t="s">
        <v>2805</v>
      </c>
    </row>
    <row r="1450" spans="30:31">
      <c r="AD1450" s="72" t="s">
        <v>1427</v>
      </c>
      <c r="AE1450" s="72" t="s">
        <v>3741</v>
      </c>
    </row>
    <row r="1451" spans="30:31">
      <c r="AD1451" s="72" t="s">
        <v>4764</v>
      </c>
      <c r="AE1451" s="72" t="s">
        <v>5229</v>
      </c>
    </row>
    <row r="1452" spans="30:31">
      <c r="AD1452" s="72" t="s">
        <v>1428</v>
      </c>
      <c r="AE1452" s="72" t="s">
        <v>4289</v>
      </c>
    </row>
    <row r="1453" spans="30:31">
      <c r="AD1453" s="72" t="s">
        <v>1429</v>
      </c>
      <c r="AE1453" s="72" t="s">
        <v>3345</v>
      </c>
    </row>
    <row r="1454" spans="30:31">
      <c r="AD1454" s="72" t="s">
        <v>1430</v>
      </c>
      <c r="AE1454" s="72" t="s">
        <v>2806</v>
      </c>
    </row>
    <row r="1455" spans="30:31">
      <c r="AD1455" s="72" t="s">
        <v>1431</v>
      </c>
      <c r="AE1455" s="72" t="s">
        <v>3742</v>
      </c>
    </row>
    <row r="1456" spans="30:31">
      <c r="AD1456" s="72" t="s">
        <v>4765</v>
      </c>
      <c r="AE1456" s="72" t="s">
        <v>5230</v>
      </c>
    </row>
    <row r="1457" spans="30:31">
      <c r="AD1457" s="72" t="s">
        <v>1432</v>
      </c>
      <c r="AE1457" s="72" t="s">
        <v>4290</v>
      </c>
    </row>
    <row r="1458" spans="30:31">
      <c r="AD1458" s="72" t="s">
        <v>599</v>
      </c>
      <c r="AE1458" s="72" t="s">
        <v>3124</v>
      </c>
    </row>
    <row r="1459" spans="30:31">
      <c r="AD1459" s="72" t="s">
        <v>600</v>
      </c>
      <c r="AE1459" s="72" t="s">
        <v>2582</v>
      </c>
    </row>
    <row r="1460" spans="30:31">
      <c r="AD1460" s="72" t="s">
        <v>601</v>
      </c>
      <c r="AE1460" s="72" t="s">
        <v>4067</v>
      </c>
    </row>
    <row r="1461" spans="30:31">
      <c r="AD1461" s="72" t="s">
        <v>1433</v>
      </c>
      <c r="AE1461" s="72" t="s">
        <v>3346</v>
      </c>
    </row>
    <row r="1462" spans="30:31">
      <c r="AD1462" s="72" t="s">
        <v>1434</v>
      </c>
      <c r="AE1462" s="72" t="s">
        <v>2807</v>
      </c>
    </row>
    <row r="1463" spans="30:31">
      <c r="AD1463" s="72" t="s">
        <v>1435</v>
      </c>
      <c r="AE1463" s="72" t="s">
        <v>3743</v>
      </c>
    </row>
    <row r="1464" spans="30:31">
      <c r="AD1464" s="72" t="s">
        <v>4766</v>
      </c>
      <c r="AE1464" s="72" t="s">
        <v>5231</v>
      </c>
    </row>
    <row r="1465" spans="30:31">
      <c r="AD1465" s="72" t="s">
        <v>1436</v>
      </c>
      <c r="AE1465" s="72" t="s">
        <v>4291</v>
      </c>
    </row>
    <row r="1466" spans="30:31">
      <c r="AD1466" s="72" t="s">
        <v>1437</v>
      </c>
      <c r="AE1466" s="72" t="s">
        <v>3347</v>
      </c>
    </row>
    <row r="1467" spans="30:31">
      <c r="AD1467" s="72" t="s">
        <v>1438</v>
      </c>
      <c r="AE1467" s="72" t="s">
        <v>2808</v>
      </c>
    </row>
    <row r="1468" spans="30:31">
      <c r="AD1468" s="72" t="s">
        <v>1439</v>
      </c>
      <c r="AE1468" s="72" t="s">
        <v>3744</v>
      </c>
    </row>
    <row r="1469" spans="30:31">
      <c r="AD1469" s="72" t="s">
        <v>4767</v>
      </c>
      <c r="AE1469" s="72" t="s">
        <v>5232</v>
      </c>
    </row>
    <row r="1470" spans="30:31">
      <c r="AD1470" s="72" t="s">
        <v>1440</v>
      </c>
      <c r="AE1470" s="72" t="s">
        <v>4292</v>
      </c>
    </row>
    <row r="1471" spans="30:31">
      <c r="AD1471" s="72" t="s">
        <v>602</v>
      </c>
      <c r="AE1471" s="72" t="s">
        <v>3125</v>
      </c>
    </row>
    <row r="1472" spans="30:31">
      <c r="AD1472" s="72" t="s">
        <v>603</v>
      </c>
      <c r="AE1472" s="72" t="s">
        <v>2583</v>
      </c>
    </row>
    <row r="1473" spans="30:31">
      <c r="AD1473" s="72" t="s">
        <v>604</v>
      </c>
      <c r="AE1473" s="72" t="s">
        <v>4068</v>
      </c>
    </row>
    <row r="1474" spans="30:31">
      <c r="AD1474" s="72" t="s">
        <v>1441</v>
      </c>
      <c r="AE1474" s="72" t="s">
        <v>3348</v>
      </c>
    </row>
    <row r="1475" spans="30:31">
      <c r="AD1475" s="72" t="s">
        <v>1442</v>
      </c>
      <c r="AE1475" s="72" t="s">
        <v>2809</v>
      </c>
    </row>
    <row r="1476" spans="30:31">
      <c r="AD1476" s="72" t="s">
        <v>1443</v>
      </c>
      <c r="AE1476" s="72" t="s">
        <v>3745</v>
      </c>
    </row>
    <row r="1477" spans="30:31">
      <c r="AD1477" s="72" t="s">
        <v>4768</v>
      </c>
      <c r="AE1477" s="72" t="s">
        <v>5233</v>
      </c>
    </row>
    <row r="1478" spans="30:31">
      <c r="AD1478" s="72" t="s">
        <v>1444</v>
      </c>
      <c r="AE1478" s="72" t="s">
        <v>4293</v>
      </c>
    </row>
    <row r="1479" spans="30:31">
      <c r="AD1479" s="72" t="s">
        <v>1445</v>
      </c>
      <c r="AE1479" s="72" t="s">
        <v>3349</v>
      </c>
    </row>
    <row r="1480" spans="30:31">
      <c r="AD1480" s="72" t="s">
        <v>1446</v>
      </c>
      <c r="AE1480" s="72" t="s">
        <v>2810</v>
      </c>
    </row>
    <row r="1481" spans="30:31">
      <c r="AD1481" s="72" t="s">
        <v>1447</v>
      </c>
      <c r="AE1481" s="72" t="s">
        <v>3746</v>
      </c>
    </row>
    <row r="1482" spans="30:31">
      <c r="AD1482" s="72" t="s">
        <v>4769</v>
      </c>
      <c r="AE1482" s="72" t="s">
        <v>5234</v>
      </c>
    </row>
    <row r="1483" spans="30:31">
      <c r="AD1483" s="72" t="s">
        <v>1448</v>
      </c>
      <c r="AE1483" s="72" t="s">
        <v>4294</v>
      </c>
    </row>
    <row r="1484" spans="30:31">
      <c r="AD1484" s="72" t="s">
        <v>605</v>
      </c>
      <c r="AE1484" s="72" t="s">
        <v>3126</v>
      </c>
    </row>
    <row r="1485" spans="30:31">
      <c r="AD1485" s="72" t="s">
        <v>606</v>
      </c>
      <c r="AE1485" s="72" t="s">
        <v>2584</v>
      </c>
    </row>
    <row r="1486" spans="30:31">
      <c r="AD1486" s="72" t="s">
        <v>607</v>
      </c>
      <c r="AE1486" s="72" t="s">
        <v>4069</v>
      </c>
    </row>
    <row r="1487" spans="30:31">
      <c r="AD1487" s="72" t="s">
        <v>1449</v>
      </c>
      <c r="AE1487" s="72" t="s">
        <v>3350</v>
      </c>
    </row>
    <row r="1488" spans="30:31">
      <c r="AD1488" s="72" t="s">
        <v>1450</v>
      </c>
      <c r="AE1488" s="72" t="s">
        <v>2811</v>
      </c>
    </row>
    <row r="1489" spans="30:31">
      <c r="AD1489" s="72" t="s">
        <v>1451</v>
      </c>
      <c r="AE1489" s="72" t="s">
        <v>3747</v>
      </c>
    </row>
    <row r="1490" spans="30:31">
      <c r="AD1490" s="72" t="s">
        <v>4770</v>
      </c>
      <c r="AE1490" s="72" t="s">
        <v>5235</v>
      </c>
    </row>
    <row r="1491" spans="30:31">
      <c r="AD1491" s="72" t="s">
        <v>1452</v>
      </c>
      <c r="AE1491" s="72" t="s">
        <v>4295</v>
      </c>
    </row>
    <row r="1492" spans="30:31">
      <c r="AD1492" s="72" t="s">
        <v>1453</v>
      </c>
      <c r="AE1492" s="72" t="s">
        <v>3351</v>
      </c>
    </row>
    <row r="1493" spans="30:31">
      <c r="AD1493" s="72" t="s">
        <v>1454</v>
      </c>
      <c r="AE1493" s="72" t="s">
        <v>2812</v>
      </c>
    </row>
    <row r="1494" spans="30:31">
      <c r="AD1494" s="72" t="s">
        <v>1455</v>
      </c>
      <c r="AE1494" s="72" t="s">
        <v>3748</v>
      </c>
    </row>
    <row r="1495" spans="30:31">
      <c r="AD1495" s="72" t="s">
        <v>4771</v>
      </c>
      <c r="AE1495" s="72" t="s">
        <v>5236</v>
      </c>
    </row>
    <row r="1496" spans="30:31">
      <c r="AD1496" s="72" t="s">
        <v>1456</v>
      </c>
      <c r="AE1496" s="72" t="s">
        <v>4296</v>
      </c>
    </row>
    <row r="1497" spans="30:31">
      <c r="AD1497" s="72" t="s">
        <v>608</v>
      </c>
      <c r="AE1497" s="72" t="s">
        <v>3127</v>
      </c>
    </row>
    <row r="1498" spans="30:31">
      <c r="AD1498" s="72" t="s">
        <v>609</v>
      </c>
      <c r="AE1498" s="72" t="s">
        <v>2585</v>
      </c>
    </row>
    <row r="1499" spans="30:31">
      <c r="AD1499" s="72" t="s">
        <v>610</v>
      </c>
      <c r="AE1499" s="72" t="s">
        <v>4070</v>
      </c>
    </row>
    <row r="1500" spans="30:31">
      <c r="AD1500" s="72" t="s">
        <v>1457</v>
      </c>
      <c r="AE1500" s="72" t="s">
        <v>3352</v>
      </c>
    </row>
    <row r="1501" spans="30:31">
      <c r="AD1501" s="72" t="s">
        <v>1458</v>
      </c>
      <c r="AE1501" s="72" t="s">
        <v>2813</v>
      </c>
    </row>
    <row r="1502" spans="30:31">
      <c r="AD1502" s="72" t="s">
        <v>1461</v>
      </c>
      <c r="AE1502" s="72" t="s">
        <v>3353</v>
      </c>
    </row>
    <row r="1503" spans="30:31">
      <c r="AD1503" s="72" t="s">
        <v>1462</v>
      </c>
      <c r="AE1503" s="72" t="s">
        <v>2814</v>
      </c>
    </row>
    <row r="1504" spans="30:31">
      <c r="AD1504" s="72" t="s">
        <v>1463</v>
      </c>
      <c r="AE1504" s="72" t="s">
        <v>3750</v>
      </c>
    </row>
    <row r="1505" spans="30:31">
      <c r="AD1505" s="72" t="s">
        <v>4773</v>
      </c>
      <c r="AE1505" s="72" t="s">
        <v>5237</v>
      </c>
    </row>
    <row r="1506" spans="30:31">
      <c r="AD1506" s="72" t="s">
        <v>1464</v>
      </c>
      <c r="AE1506" s="72" t="s">
        <v>4298</v>
      </c>
    </row>
    <row r="1507" spans="30:31">
      <c r="AD1507" s="72" t="s">
        <v>1465</v>
      </c>
      <c r="AE1507" s="72" t="s">
        <v>3354</v>
      </c>
    </row>
    <row r="1508" spans="30:31">
      <c r="AD1508" s="72" t="s">
        <v>1466</v>
      </c>
      <c r="AE1508" s="72" t="s">
        <v>2815</v>
      </c>
    </row>
    <row r="1509" spans="30:31">
      <c r="AD1509" s="72" t="s">
        <v>1467</v>
      </c>
      <c r="AE1509" s="72" t="s">
        <v>3751</v>
      </c>
    </row>
    <row r="1510" spans="30:31">
      <c r="AD1510" s="72" t="s">
        <v>4774</v>
      </c>
      <c r="AE1510" s="72" t="s">
        <v>5238</v>
      </c>
    </row>
    <row r="1511" spans="30:31">
      <c r="AD1511" s="72" t="s">
        <v>1468</v>
      </c>
      <c r="AE1511" s="72" t="s">
        <v>4299</v>
      </c>
    </row>
    <row r="1512" spans="30:31">
      <c r="AD1512" s="72" t="s">
        <v>1459</v>
      </c>
      <c r="AE1512" s="72" t="s">
        <v>3749</v>
      </c>
    </row>
    <row r="1513" spans="30:31">
      <c r="AD1513" s="72" t="s">
        <v>4772</v>
      </c>
      <c r="AE1513" s="72" t="s">
        <v>5239</v>
      </c>
    </row>
    <row r="1514" spans="30:31">
      <c r="AD1514" s="72" t="s">
        <v>1460</v>
      </c>
      <c r="AE1514" s="72" t="s">
        <v>4297</v>
      </c>
    </row>
    <row r="1515" spans="30:31">
      <c r="AD1515" s="72" t="s">
        <v>1469</v>
      </c>
      <c r="AE1515" s="72" t="s">
        <v>3355</v>
      </c>
    </row>
    <row r="1516" spans="30:31">
      <c r="AD1516" s="72" t="s">
        <v>1470</v>
      </c>
      <c r="AE1516" s="72" t="s">
        <v>2816</v>
      </c>
    </row>
    <row r="1517" spans="30:31">
      <c r="AD1517" s="72" t="s">
        <v>1471</v>
      </c>
      <c r="AE1517" s="72" t="s">
        <v>3752</v>
      </c>
    </row>
    <row r="1518" spans="30:31">
      <c r="AD1518" s="72" t="s">
        <v>4775</v>
      </c>
      <c r="AE1518" s="72" t="s">
        <v>5240</v>
      </c>
    </row>
    <row r="1519" spans="30:31">
      <c r="AD1519" s="72" t="s">
        <v>1472</v>
      </c>
      <c r="AE1519" s="72" t="s">
        <v>4300</v>
      </c>
    </row>
    <row r="1520" spans="30:31">
      <c r="AD1520" s="72" t="s">
        <v>611</v>
      </c>
      <c r="AE1520" s="72" t="s">
        <v>3128</v>
      </c>
    </row>
    <row r="1521" spans="30:31">
      <c r="AD1521" s="72" t="s">
        <v>612</v>
      </c>
      <c r="AE1521" s="72" t="s">
        <v>2586</v>
      </c>
    </row>
    <row r="1522" spans="30:31">
      <c r="AD1522" s="72" t="s">
        <v>613</v>
      </c>
      <c r="AE1522" s="72" t="s">
        <v>4071</v>
      </c>
    </row>
    <row r="1523" spans="30:31">
      <c r="AD1523" s="72" t="s">
        <v>1473</v>
      </c>
      <c r="AE1523" s="72" t="s">
        <v>3356</v>
      </c>
    </row>
    <row r="1524" spans="30:31">
      <c r="AD1524" s="72" t="s">
        <v>1474</v>
      </c>
      <c r="AE1524" s="72" t="s">
        <v>2817</v>
      </c>
    </row>
    <row r="1525" spans="30:31">
      <c r="AD1525" s="72" t="s">
        <v>1477</v>
      </c>
      <c r="AE1525" s="72" t="s">
        <v>3357</v>
      </c>
    </row>
    <row r="1526" spans="30:31">
      <c r="AD1526" s="72" t="s">
        <v>1478</v>
      </c>
      <c r="AE1526" s="72" t="s">
        <v>2818</v>
      </c>
    </row>
    <row r="1527" spans="30:31">
      <c r="AD1527" s="72" t="s">
        <v>1479</v>
      </c>
      <c r="AE1527" s="72" t="s">
        <v>3754</v>
      </c>
    </row>
    <row r="1528" spans="30:31">
      <c r="AD1528" s="72" t="s">
        <v>4777</v>
      </c>
      <c r="AE1528" s="72" t="s">
        <v>5241</v>
      </c>
    </row>
    <row r="1529" spans="30:31">
      <c r="AD1529" s="72" t="s">
        <v>1480</v>
      </c>
      <c r="AE1529" s="72" t="s">
        <v>4302</v>
      </c>
    </row>
    <row r="1530" spans="30:31">
      <c r="AD1530" s="72" t="s">
        <v>1481</v>
      </c>
      <c r="AE1530" s="72" t="s">
        <v>3358</v>
      </c>
    </row>
    <row r="1531" spans="30:31">
      <c r="AD1531" s="72" t="s">
        <v>1482</v>
      </c>
      <c r="AE1531" s="72" t="s">
        <v>2819</v>
      </c>
    </row>
    <row r="1532" spans="30:31">
      <c r="AD1532" s="72" t="s">
        <v>1483</v>
      </c>
      <c r="AE1532" s="72" t="s">
        <v>3755</v>
      </c>
    </row>
    <row r="1533" spans="30:31">
      <c r="AD1533" s="72" t="s">
        <v>4778</v>
      </c>
      <c r="AE1533" s="72" t="s">
        <v>5242</v>
      </c>
    </row>
    <row r="1534" spans="30:31">
      <c r="AD1534" s="72" t="s">
        <v>1484</v>
      </c>
      <c r="AE1534" s="72" t="s">
        <v>4303</v>
      </c>
    </row>
    <row r="1535" spans="30:31">
      <c r="AD1535" s="72" t="s">
        <v>1475</v>
      </c>
      <c r="AE1535" s="72" t="s">
        <v>3753</v>
      </c>
    </row>
    <row r="1536" spans="30:31">
      <c r="AD1536" s="72" t="s">
        <v>4776</v>
      </c>
      <c r="AE1536" s="72" t="s">
        <v>5243</v>
      </c>
    </row>
    <row r="1537" spans="30:31">
      <c r="AD1537" s="72" t="s">
        <v>1476</v>
      </c>
      <c r="AE1537" s="72" t="s">
        <v>4301</v>
      </c>
    </row>
    <row r="1538" spans="30:31">
      <c r="AD1538" s="72" t="s">
        <v>1485</v>
      </c>
      <c r="AE1538" s="72" t="s">
        <v>3359</v>
      </c>
    </row>
    <row r="1539" spans="30:31">
      <c r="AD1539" s="72" t="s">
        <v>1486</v>
      </c>
      <c r="AE1539" s="72" t="s">
        <v>2820</v>
      </c>
    </row>
    <row r="1540" spans="30:31">
      <c r="AD1540" s="72" t="s">
        <v>1487</v>
      </c>
      <c r="AE1540" s="72" t="s">
        <v>3756</v>
      </c>
    </row>
    <row r="1541" spans="30:31">
      <c r="AD1541" s="72" t="s">
        <v>4779</v>
      </c>
      <c r="AE1541" s="72" t="s">
        <v>5244</v>
      </c>
    </row>
    <row r="1542" spans="30:31">
      <c r="AD1542" s="72" t="s">
        <v>1488</v>
      </c>
      <c r="AE1542" s="72" t="s">
        <v>4304</v>
      </c>
    </row>
    <row r="1543" spans="30:31">
      <c r="AD1543" s="72" t="s">
        <v>614</v>
      </c>
      <c r="AE1543" s="72" t="s">
        <v>3129</v>
      </c>
    </row>
    <row r="1544" spans="30:31">
      <c r="AD1544" s="72" t="s">
        <v>615</v>
      </c>
      <c r="AE1544" s="72" t="s">
        <v>2587</v>
      </c>
    </row>
    <row r="1545" spans="30:31">
      <c r="AD1545" s="72" t="s">
        <v>616</v>
      </c>
      <c r="AE1545" s="72" t="s">
        <v>4072</v>
      </c>
    </row>
    <row r="1546" spans="30:31">
      <c r="AD1546" s="72" t="s">
        <v>1489</v>
      </c>
      <c r="AE1546" s="72" t="s">
        <v>3360</v>
      </c>
    </row>
    <row r="1547" spans="30:31">
      <c r="AD1547" s="72" t="s">
        <v>1490</v>
      </c>
      <c r="AE1547" s="72" t="s">
        <v>2821</v>
      </c>
    </row>
    <row r="1548" spans="30:31">
      <c r="AD1548" s="72" t="s">
        <v>1493</v>
      </c>
      <c r="AE1548" s="72" t="s">
        <v>3361</v>
      </c>
    </row>
    <row r="1549" spans="30:31">
      <c r="AD1549" s="72" t="s">
        <v>1494</v>
      </c>
      <c r="AE1549" s="72" t="s">
        <v>2822</v>
      </c>
    </row>
    <row r="1550" spans="30:31">
      <c r="AD1550" s="72" t="s">
        <v>1495</v>
      </c>
      <c r="AE1550" s="72" t="s">
        <v>3758</v>
      </c>
    </row>
    <row r="1551" spans="30:31">
      <c r="AD1551" s="72" t="s">
        <v>4781</v>
      </c>
      <c r="AE1551" s="72" t="s">
        <v>5245</v>
      </c>
    </row>
    <row r="1552" spans="30:31">
      <c r="AD1552" s="72" t="s">
        <v>1496</v>
      </c>
      <c r="AE1552" s="72" t="s">
        <v>4306</v>
      </c>
    </row>
    <row r="1553" spans="30:31">
      <c r="AD1553" s="72" t="s">
        <v>1497</v>
      </c>
      <c r="AE1553" s="72" t="s">
        <v>3362</v>
      </c>
    </row>
    <row r="1554" spans="30:31">
      <c r="AD1554" s="72" t="s">
        <v>1498</v>
      </c>
      <c r="AE1554" s="72" t="s">
        <v>2823</v>
      </c>
    </row>
    <row r="1555" spans="30:31">
      <c r="AD1555" s="72" t="s">
        <v>1499</v>
      </c>
      <c r="AE1555" s="72" t="s">
        <v>3759</v>
      </c>
    </row>
    <row r="1556" spans="30:31">
      <c r="AD1556" s="72" t="s">
        <v>4782</v>
      </c>
      <c r="AE1556" s="72" t="s">
        <v>5246</v>
      </c>
    </row>
    <row r="1557" spans="30:31">
      <c r="AD1557" s="72" t="s">
        <v>1500</v>
      </c>
      <c r="AE1557" s="72" t="s">
        <v>4307</v>
      </c>
    </row>
    <row r="1558" spans="30:31">
      <c r="AD1558" s="72" t="s">
        <v>1491</v>
      </c>
      <c r="AE1558" s="72" t="s">
        <v>3757</v>
      </c>
    </row>
    <row r="1559" spans="30:31">
      <c r="AD1559" s="72" t="s">
        <v>4780</v>
      </c>
      <c r="AE1559" s="72" t="s">
        <v>5247</v>
      </c>
    </row>
    <row r="1560" spans="30:31">
      <c r="AD1560" s="72" t="s">
        <v>1492</v>
      </c>
      <c r="AE1560" s="72" t="s">
        <v>4305</v>
      </c>
    </row>
    <row r="1561" spans="30:31">
      <c r="AD1561" s="72" t="s">
        <v>1501</v>
      </c>
      <c r="AE1561" s="72" t="s">
        <v>3363</v>
      </c>
    </row>
    <row r="1562" spans="30:31">
      <c r="AD1562" s="72" t="s">
        <v>1502</v>
      </c>
      <c r="AE1562" s="72" t="s">
        <v>2824</v>
      </c>
    </row>
    <row r="1563" spans="30:31">
      <c r="AD1563" s="72" t="s">
        <v>1503</v>
      </c>
      <c r="AE1563" s="72" t="s">
        <v>3760</v>
      </c>
    </row>
    <row r="1564" spans="30:31">
      <c r="AD1564" s="72" t="s">
        <v>4783</v>
      </c>
      <c r="AE1564" s="72" t="s">
        <v>5248</v>
      </c>
    </row>
    <row r="1565" spans="30:31">
      <c r="AD1565" s="72" t="s">
        <v>1504</v>
      </c>
      <c r="AE1565" s="72" t="s">
        <v>4308</v>
      </c>
    </row>
    <row r="1566" spans="30:31">
      <c r="AD1566" s="72" t="s">
        <v>617</v>
      </c>
      <c r="AE1566" s="72" t="s">
        <v>3130</v>
      </c>
    </row>
    <row r="1567" spans="30:31">
      <c r="AD1567" s="72" t="s">
        <v>618</v>
      </c>
      <c r="AE1567" s="72" t="s">
        <v>2588</v>
      </c>
    </row>
    <row r="1568" spans="30:31">
      <c r="AD1568" s="72" t="s">
        <v>619</v>
      </c>
      <c r="AE1568" s="72" t="s">
        <v>4073</v>
      </c>
    </row>
    <row r="1569" spans="30:31">
      <c r="AD1569" s="72" t="s">
        <v>1505</v>
      </c>
      <c r="AE1569" s="72" t="s">
        <v>3364</v>
      </c>
    </row>
    <row r="1570" spans="30:31">
      <c r="AD1570" s="72" t="s">
        <v>1506</v>
      </c>
      <c r="AE1570" s="72" t="s">
        <v>2825</v>
      </c>
    </row>
    <row r="1571" spans="30:31">
      <c r="AD1571" s="72" t="s">
        <v>1509</v>
      </c>
      <c r="AE1571" s="72" t="s">
        <v>3365</v>
      </c>
    </row>
    <row r="1572" spans="30:31">
      <c r="AD1572" s="72" t="s">
        <v>1510</v>
      </c>
      <c r="AE1572" s="72" t="s">
        <v>2826</v>
      </c>
    </row>
    <row r="1573" spans="30:31">
      <c r="AD1573" s="72" t="s">
        <v>1511</v>
      </c>
      <c r="AE1573" s="72" t="s">
        <v>3762</v>
      </c>
    </row>
    <row r="1574" spans="30:31">
      <c r="AD1574" s="72" t="s">
        <v>4785</v>
      </c>
      <c r="AE1574" s="72" t="s">
        <v>5249</v>
      </c>
    </row>
    <row r="1575" spans="30:31">
      <c r="AD1575" s="72" t="s">
        <v>1512</v>
      </c>
      <c r="AE1575" s="72" t="s">
        <v>4310</v>
      </c>
    </row>
    <row r="1576" spans="30:31">
      <c r="AD1576" s="72" t="s">
        <v>1513</v>
      </c>
      <c r="AE1576" s="72" t="s">
        <v>3366</v>
      </c>
    </row>
    <row r="1577" spans="30:31">
      <c r="AD1577" s="72" t="s">
        <v>1514</v>
      </c>
      <c r="AE1577" s="72" t="s">
        <v>2827</v>
      </c>
    </row>
    <row r="1578" spans="30:31">
      <c r="AD1578" s="72" t="s">
        <v>1515</v>
      </c>
      <c r="AE1578" s="72" t="s">
        <v>3763</v>
      </c>
    </row>
    <row r="1579" spans="30:31">
      <c r="AD1579" s="72" t="s">
        <v>4786</v>
      </c>
      <c r="AE1579" s="72" t="s">
        <v>5250</v>
      </c>
    </row>
    <row r="1580" spans="30:31">
      <c r="AD1580" s="72" t="s">
        <v>1516</v>
      </c>
      <c r="AE1580" s="72" t="s">
        <v>4311</v>
      </c>
    </row>
    <row r="1581" spans="30:31">
      <c r="AD1581" s="72" t="s">
        <v>1507</v>
      </c>
      <c r="AE1581" s="72" t="s">
        <v>3761</v>
      </c>
    </row>
    <row r="1582" spans="30:31">
      <c r="AD1582" s="72" t="s">
        <v>4784</v>
      </c>
      <c r="AE1582" s="72" t="s">
        <v>5251</v>
      </c>
    </row>
    <row r="1583" spans="30:31">
      <c r="AD1583" s="72" t="s">
        <v>1508</v>
      </c>
      <c r="AE1583" s="72" t="s">
        <v>4309</v>
      </c>
    </row>
    <row r="1584" spans="30:31">
      <c r="AD1584" s="72" t="s">
        <v>1517</v>
      </c>
      <c r="AE1584" s="72" t="s">
        <v>3367</v>
      </c>
    </row>
    <row r="1585" spans="30:31">
      <c r="AD1585" s="72" t="s">
        <v>1518</v>
      </c>
      <c r="AE1585" s="72" t="s">
        <v>2828</v>
      </c>
    </row>
    <row r="1586" spans="30:31">
      <c r="AD1586" s="72" t="s">
        <v>1519</v>
      </c>
      <c r="AE1586" s="72" t="s">
        <v>3764</v>
      </c>
    </row>
    <row r="1587" spans="30:31">
      <c r="AD1587" s="72" t="s">
        <v>4787</v>
      </c>
      <c r="AE1587" s="72" t="s">
        <v>5252</v>
      </c>
    </row>
    <row r="1588" spans="30:31">
      <c r="AD1588" s="72" t="s">
        <v>1520</v>
      </c>
      <c r="AE1588" s="72" t="s">
        <v>4312</v>
      </c>
    </row>
    <row r="1589" spans="30:31">
      <c r="AD1589" s="72" t="s">
        <v>620</v>
      </c>
      <c r="AE1589" s="72" t="s">
        <v>3131</v>
      </c>
    </row>
    <row r="1590" spans="30:31">
      <c r="AD1590" s="72" t="s">
        <v>621</v>
      </c>
      <c r="AE1590" s="72" t="s">
        <v>2589</v>
      </c>
    </row>
    <row r="1591" spans="30:31">
      <c r="AD1591" s="72" t="s">
        <v>622</v>
      </c>
      <c r="AE1591" s="72" t="s">
        <v>4074</v>
      </c>
    </row>
    <row r="1592" spans="30:31">
      <c r="AD1592" s="72" t="s">
        <v>1521</v>
      </c>
      <c r="AE1592" s="72" t="s">
        <v>3368</v>
      </c>
    </row>
    <row r="1593" spans="30:31">
      <c r="AD1593" s="72" t="s">
        <v>1522</v>
      </c>
      <c r="AE1593" s="72" t="s">
        <v>2829</v>
      </c>
    </row>
    <row r="1594" spans="30:31">
      <c r="AD1594" s="72" t="s">
        <v>1525</v>
      </c>
      <c r="AE1594" s="72" t="s">
        <v>3369</v>
      </c>
    </row>
    <row r="1595" spans="30:31">
      <c r="AD1595" s="72" t="s">
        <v>1526</v>
      </c>
      <c r="AE1595" s="72" t="s">
        <v>2830</v>
      </c>
    </row>
    <row r="1596" spans="30:31">
      <c r="AD1596" s="72" t="s">
        <v>1527</v>
      </c>
      <c r="AE1596" s="72" t="s">
        <v>3766</v>
      </c>
    </row>
    <row r="1597" spans="30:31">
      <c r="AD1597" s="72" t="s">
        <v>4789</v>
      </c>
      <c r="AE1597" s="72" t="s">
        <v>5253</v>
      </c>
    </row>
    <row r="1598" spans="30:31">
      <c r="AD1598" s="72" t="s">
        <v>1528</v>
      </c>
      <c r="AE1598" s="72" t="s">
        <v>4314</v>
      </c>
    </row>
    <row r="1599" spans="30:31">
      <c r="AD1599" s="72" t="s">
        <v>1529</v>
      </c>
      <c r="AE1599" s="72" t="s">
        <v>3370</v>
      </c>
    </row>
    <row r="1600" spans="30:31">
      <c r="AD1600" s="72" t="s">
        <v>1530</v>
      </c>
      <c r="AE1600" s="72" t="s">
        <v>2831</v>
      </c>
    </row>
    <row r="1601" spans="30:31">
      <c r="AD1601" s="72" t="s">
        <v>1531</v>
      </c>
      <c r="AE1601" s="72" t="s">
        <v>3767</v>
      </c>
    </row>
    <row r="1602" spans="30:31">
      <c r="AD1602" s="72" t="s">
        <v>4790</v>
      </c>
      <c r="AE1602" s="72" t="s">
        <v>5254</v>
      </c>
    </row>
    <row r="1603" spans="30:31">
      <c r="AD1603" s="72" t="s">
        <v>1532</v>
      </c>
      <c r="AE1603" s="72" t="s">
        <v>4315</v>
      </c>
    </row>
    <row r="1604" spans="30:31">
      <c r="AD1604" s="72" t="s">
        <v>1523</v>
      </c>
      <c r="AE1604" s="72" t="s">
        <v>3765</v>
      </c>
    </row>
    <row r="1605" spans="30:31">
      <c r="AD1605" s="72" t="s">
        <v>4788</v>
      </c>
      <c r="AE1605" s="72" t="s">
        <v>5255</v>
      </c>
    </row>
    <row r="1606" spans="30:31">
      <c r="AD1606" s="72" t="s">
        <v>1524</v>
      </c>
      <c r="AE1606" s="72" t="s">
        <v>4313</v>
      </c>
    </row>
    <row r="1607" spans="30:31">
      <c r="AD1607" s="72" t="s">
        <v>1533</v>
      </c>
      <c r="AE1607" s="72" t="s">
        <v>3371</v>
      </c>
    </row>
    <row r="1608" spans="30:31">
      <c r="AD1608" s="72" t="s">
        <v>1534</v>
      </c>
      <c r="AE1608" s="72" t="s">
        <v>2832</v>
      </c>
    </row>
    <row r="1609" spans="30:31">
      <c r="AD1609" s="72" t="s">
        <v>1535</v>
      </c>
      <c r="AE1609" s="72" t="s">
        <v>3768</v>
      </c>
    </row>
    <row r="1610" spans="30:31">
      <c r="AD1610" s="72" t="s">
        <v>4791</v>
      </c>
      <c r="AE1610" s="72" t="s">
        <v>5256</v>
      </c>
    </row>
    <row r="1611" spans="30:31">
      <c r="AD1611" s="72" t="s">
        <v>1536</v>
      </c>
      <c r="AE1611" s="72" t="s">
        <v>4316</v>
      </c>
    </row>
    <row r="1612" spans="30:31">
      <c r="AD1612" s="72" t="s">
        <v>623</v>
      </c>
      <c r="AE1612" s="72" t="s">
        <v>3132</v>
      </c>
    </row>
    <row r="1613" spans="30:31">
      <c r="AD1613" s="72" t="s">
        <v>624</v>
      </c>
      <c r="AE1613" s="72" t="s">
        <v>2590</v>
      </c>
    </row>
    <row r="1614" spans="30:31">
      <c r="AD1614" s="72" t="s">
        <v>625</v>
      </c>
      <c r="AE1614" s="72" t="s">
        <v>4075</v>
      </c>
    </row>
    <row r="1615" spans="30:31">
      <c r="AD1615" s="72" t="s">
        <v>1537</v>
      </c>
      <c r="AE1615" s="72" t="s">
        <v>3372</v>
      </c>
    </row>
    <row r="1616" spans="30:31">
      <c r="AD1616" s="72" t="s">
        <v>1538</v>
      </c>
      <c r="AE1616" s="72" t="s">
        <v>2833</v>
      </c>
    </row>
    <row r="1617" spans="30:31">
      <c r="AD1617" s="72" t="s">
        <v>1541</v>
      </c>
      <c r="AE1617" s="72" t="s">
        <v>3373</v>
      </c>
    </row>
    <row r="1618" spans="30:31">
      <c r="AD1618" s="72" t="s">
        <v>1542</v>
      </c>
      <c r="AE1618" s="72" t="s">
        <v>2834</v>
      </c>
    </row>
    <row r="1619" spans="30:31">
      <c r="AD1619" s="72" t="s">
        <v>1543</v>
      </c>
      <c r="AE1619" s="72" t="s">
        <v>3770</v>
      </c>
    </row>
    <row r="1620" spans="30:31">
      <c r="AD1620" s="72" t="s">
        <v>4793</v>
      </c>
      <c r="AE1620" s="72" t="s">
        <v>5257</v>
      </c>
    </row>
    <row r="1621" spans="30:31">
      <c r="AD1621" s="72" t="s">
        <v>1544</v>
      </c>
      <c r="AE1621" s="72" t="s">
        <v>4318</v>
      </c>
    </row>
    <row r="1622" spans="30:31">
      <c r="AD1622" s="72" t="s">
        <v>1545</v>
      </c>
      <c r="AE1622" s="72" t="s">
        <v>3374</v>
      </c>
    </row>
    <row r="1623" spans="30:31">
      <c r="AD1623" s="72" t="s">
        <v>1546</v>
      </c>
      <c r="AE1623" s="72" t="s">
        <v>2835</v>
      </c>
    </row>
    <row r="1624" spans="30:31">
      <c r="AD1624" s="72" t="s">
        <v>1547</v>
      </c>
      <c r="AE1624" s="72" t="s">
        <v>3771</v>
      </c>
    </row>
    <row r="1625" spans="30:31">
      <c r="AD1625" s="72" t="s">
        <v>4794</v>
      </c>
      <c r="AE1625" s="72" t="s">
        <v>5258</v>
      </c>
    </row>
    <row r="1626" spans="30:31">
      <c r="AD1626" s="72" t="s">
        <v>1548</v>
      </c>
      <c r="AE1626" s="72" t="s">
        <v>4319</v>
      </c>
    </row>
    <row r="1627" spans="30:31">
      <c r="AD1627" s="72" t="s">
        <v>1539</v>
      </c>
      <c r="AE1627" s="72" t="s">
        <v>3769</v>
      </c>
    </row>
    <row r="1628" spans="30:31">
      <c r="AD1628" s="72" t="s">
        <v>4792</v>
      </c>
      <c r="AE1628" s="72" t="s">
        <v>5259</v>
      </c>
    </row>
    <row r="1629" spans="30:31">
      <c r="AD1629" s="72" t="s">
        <v>1540</v>
      </c>
      <c r="AE1629" s="72" t="s">
        <v>4317</v>
      </c>
    </row>
    <row r="1630" spans="30:31">
      <c r="AD1630" s="72" t="s">
        <v>1549</v>
      </c>
      <c r="AE1630" s="72" t="s">
        <v>3375</v>
      </c>
    </row>
    <row r="1631" spans="30:31">
      <c r="AD1631" s="72" t="s">
        <v>1550</v>
      </c>
      <c r="AE1631" s="72" t="s">
        <v>2836</v>
      </c>
    </row>
    <row r="1632" spans="30:31">
      <c r="AD1632" s="72" t="s">
        <v>1551</v>
      </c>
      <c r="AE1632" s="72" t="s">
        <v>3772</v>
      </c>
    </row>
    <row r="1633" spans="30:31">
      <c r="AD1633" s="72" t="s">
        <v>4795</v>
      </c>
      <c r="AE1633" s="72" t="s">
        <v>5260</v>
      </c>
    </row>
    <row r="1634" spans="30:31">
      <c r="AD1634" s="72" t="s">
        <v>1552</v>
      </c>
      <c r="AE1634" s="72" t="s">
        <v>4320</v>
      </c>
    </row>
    <row r="1635" spans="30:31">
      <c r="AD1635" s="72" t="s">
        <v>626</v>
      </c>
      <c r="AE1635" s="72" t="s">
        <v>3133</v>
      </c>
    </row>
    <row r="1636" spans="30:31">
      <c r="AD1636" s="72" t="s">
        <v>627</v>
      </c>
      <c r="AE1636" s="72" t="s">
        <v>2591</v>
      </c>
    </row>
    <row r="1637" spans="30:31">
      <c r="AD1637" s="72" t="s">
        <v>628</v>
      </c>
      <c r="AE1637" s="72" t="s">
        <v>4076</v>
      </c>
    </row>
    <row r="1638" spans="30:31">
      <c r="AD1638" s="72" t="s">
        <v>1553</v>
      </c>
      <c r="AE1638" s="72" t="s">
        <v>3376</v>
      </c>
    </row>
    <row r="1639" spans="30:31">
      <c r="AD1639" s="72" t="s">
        <v>1554</v>
      </c>
      <c r="AE1639" s="72" t="s">
        <v>2837</v>
      </c>
    </row>
    <row r="1640" spans="30:31">
      <c r="AD1640" s="72" t="s">
        <v>1555</v>
      </c>
      <c r="AE1640" s="72" t="s">
        <v>3773</v>
      </c>
    </row>
    <row r="1641" spans="30:31">
      <c r="AD1641" s="72" t="s">
        <v>4796</v>
      </c>
      <c r="AE1641" s="72" t="s">
        <v>5261</v>
      </c>
    </row>
    <row r="1642" spans="30:31">
      <c r="AD1642" s="72" t="s">
        <v>1556</v>
      </c>
      <c r="AE1642" s="72" t="s">
        <v>4321</v>
      </c>
    </row>
    <row r="1643" spans="30:31">
      <c r="AD1643" s="72" t="s">
        <v>1557</v>
      </c>
      <c r="AE1643" s="72" t="s">
        <v>3377</v>
      </c>
    </row>
    <row r="1644" spans="30:31">
      <c r="AD1644" s="72" t="s">
        <v>1558</v>
      </c>
      <c r="AE1644" s="72" t="s">
        <v>2838</v>
      </c>
    </row>
    <row r="1645" spans="30:31">
      <c r="AD1645" s="72" t="s">
        <v>1559</v>
      </c>
      <c r="AE1645" s="72" t="s">
        <v>3774</v>
      </c>
    </row>
    <row r="1646" spans="30:31">
      <c r="AD1646" s="72" t="s">
        <v>4797</v>
      </c>
      <c r="AE1646" s="72" t="s">
        <v>5262</v>
      </c>
    </row>
    <row r="1647" spans="30:31">
      <c r="AD1647" s="72" t="s">
        <v>1560</v>
      </c>
      <c r="AE1647" s="72" t="s">
        <v>4322</v>
      </c>
    </row>
    <row r="1648" spans="30:31">
      <c r="AD1648" s="72" t="s">
        <v>629</v>
      </c>
      <c r="AE1648" s="72" t="s">
        <v>3134</v>
      </c>
    </row>
    <row r="1649" spans="30:31">
      <c r="AD1649" s="72" t="s">
        <v>630</v>
      </c>
      <c r="AE1649" s="72" t="s">
        <v>2592</v>
      </c>
    </row>
    <row r="1650" spans="30:31">
      <c r="AD1650" s="72" t="s">
        <v>631</v>
      </c>
      <c r="AE1650" s="72" t="s">
        <v>4077</v>
      </c>
    </row>
    <row r="1651" spans="30:31">
      <c r="AD1651" s="72" t="s">
        <v>1561</v>
      </c>
      <c r="AE1651" s="72" t="s">
        <v>3378</v>
      </c>
    </row>
    <row r="1652" spans="30:31">
      <c r="AD1652" s="72" t="s">
        <v>1562</v>
      </c>
      <c r="AE1652" s="72" t="s">
        <v>2839</v>
      </c>
    </row>
    <row r="1653" spans="30:31">
      <c r="AD1653" s="72" t="s">
        <v>1563</v>
      </c>
      <c r="AE1653" s="72" t="s">
        <v>3775</v>
      </c>
    </row>
    <row r="1654" spans="30:31">
      <c r="AD1654" s="72" t="s">
        <v>4798</v>
      </c>
      <c r="AE1654" s="72" t="s">
        <v>5263</v>
      </c>
    </row>
    <row r="1655" spans="30:31">
      <c r="AD1655" s="72" t="s">
        <v>1564</v>
      </c>
      <c r="AE1655" s="72" t="s">
        <v>4323</v>
      </c>
    </row>
    <row r="1656" spans="30:31">
      <c r="AD1656" s="72" t="s">
        <v>1565</v>
      </c>
      <c r="AE1656" s="72" t="s">
        <v>3379</v>
      </c>
    </row>
    <row r="1657" spans="30:31">
      <c r="AD1657" s="72" t="s">
        <v>1566</v>
      </c>
      <c r="AE1657" s="72" t="s">
        <v>2840</v>
      </c>
    </row>
    <row r="1658" spans="30:31">
      <c r="AD1658" s="72" t="s">
        <v>1567</v>
      </c>
      <c r="AE1658" s="72" t="s">
        <v>3776</v>
      </c>
    </row>
    <row r="1659" spans="30:31">
      <c r="AD1659" s="72" t="s">
        <v>4799</v>
      </c>
      <c r="AE1659" s="72" t="s">
        <v>5264</v>
      </c>
    </row>
    <row r="1660" spans="30:31">
      <c r="AD1660" s="72" t="s">
        <v>1568</v>
      </c>
      <c r="AE1660" s="72" t="s">
        <v>4324</v>
      </c>
    </row>
    <row r="1661" spans="30:31">
      <c r="AD1661" s="72" t="s">
        <v>632</v>
      </c>
      <c r="AE1661" s="72" t="s">
        <v>3135</v>
      </c>
    </row>
    <row r="1662" spans="30:31">
      <c r="AD1662" s="72" t="s">
        <v>633</v>
      </c>
      <c r="AE1662" s="72" t="s">
        <v>2593</v>
      </c>
    </row>
    <row r="1663" spans="30:31">
      <c r="AD1663" s="72" t="s">
        <v>634</v>
      </c>
      <c r="AE1663" s="72" t="s">
        <v>4078</v>
      </c>
    </row>
    <row r="1664" spans="30:31">
      <c r="AD1664" s="72" t="s">
        <v>1569</v>
      </c>
      <c r="AE1664" s="72" t="s">
        <v>3380</v>
      </c>
    </row>
    <row r="1665" spans="30:31">
      <c r="AD1665" s="72" t="s">
        <v>1570</v>
      </c>
      <c r="AE1665" s="72" t="s">
        <v>2841</v>
      </c>
    </row>
    <row r="1666" spans="30:31">
      <c r="AD1666" s="72" t="s">
        <v>1571</v>
      </c>
      <c r="AE1666" s="72" t="s">
        <v>3777</v>
      </c>
    </row>
    <row r="1667" spans="30:31">
      <c r="AD1667" s="72" t="s">
        <v>4800</v>
      </c>
      <c r="AE1667" s="72" t="s">
        <v>5265</v>
      </c>
    </row>
    <row r="1668" spans="30:31">
      <c r="AD1668" s="72" t="s">
        <v>1572</v>
      </c>
      <c r="AE1668" s="72" t="s">
        <v>4325</v>
      </c>
    </row>
    <row r="1669" spans="30:31">
      <c r="AD1669" s="72" t="s">
        <v>1573</v>
      </c>
      <c r="AE1669" s="72" t="s">
        <v>3381</v>
      </c>
    </row>
    <row r="1670" spans="30:31">
      <c r="AD1670" s="72" t="s">
        <v>1574</v>
      </c>
      <c r="AE1670" s="72" t="s">
        <v>2842</v>
      </c>
    </row>
    <row r="1671" spans="30:31">
      <c r="AD1671" s="72" t="s">
        <v>1575</v>
      </c>
      <c r="AE1671" s="72" t="s">
        <v>3778</v>
      </c>
    </row>
    <row r="1672" spans="30:31">
      <c r="AD1672" s="72" t="s">
        <v>4801</v>
      </c>
      <c r="AE1672" s="72" t="s">
        <v>5266</v>
      </c>
    </row>
    <row r="1673" spans="30:31">
      <c r="AD1673" s="72" t="s">
        <v>1576</v>
      </c>
      <c r="AE1673" s="72" t="s">
        <v>4326</v>
      </c>
    </row>
    <row r="1674" spans="30:31">
      <c r="AD1674" s="72" t="s">
        <v>635</v>
      </c>
      <c r="AE1674" s="72" t="s">
        <v>3136</v>
      </c>
    </row>
    <row r="1675" spans="30:31">
      <c r="AD1675" s="72" t="s">
        <v>636</v>
      </c>
      <c r="AE1675" s="72" t="s">
        <v>2594</v>
      </c>
    </row>
    <row r="1676" spans="30:31">
      <c r="AD1676" s="72" t="s">
        <v>637</v>
      </c>
      <c r="AE1676" s="72" t="s">
        <v>4079</v>
      </c>
    </row>
    <row r="1677" spans="30:31">
      <c r="AD1677" s="72" t="s">
        <v>1577</v>
      </c>
      <c r="AE1677" s="72" t="s">
        <v>3382</v>
      </c>
    </row>
    <row r="1678" spans="30:31">
      <c r="AD1678" s="72" t="s">
        <v>1578</v>
      </c>
      <c r="AE1678" s="72" t="s">
        <v>2843</v>
      </c>
    </row>
    <row r="1679" spans="30:31">
      <c r="AD1679" s="72" t="s">
        <v>1579</v>
      </c>
      <c r="AE1679" s="72" t="s">
        <v>3779</v>
      </c>
    </row>
    <row r="1680" spans="30:31">
      <c r="AD1680" s="72" t="s">
        <v>4802</v>
      </c>
      <c r="AE1680" s="72" t="s">
        <v>5267</v>
      </c>
    </row>
    <row r="1681" spans="30:31">
      <c r="AD1681" s="72" t="s">
        <v>1580</v>
      </c>
      <c r="AE1681" s="72" t="s">
        <v>4327</v>
      </c>
    </row>
    <row r="1682" spans="30:31">
      <c r="AD1682" s="72" t="s">
        <v>1581</v>
      </c>
      <c r="AE1682" s="72" t="s">
        <v>3383</v>
      </c>
    </row>
    <row r="1683" spans="30:31">
      <c r="AD1683" s="72" t="s">
        <v>1582</v>
      </c>
      <c r="AE1683" s="72" t="s">
        <v>2844</v>
      </c>
    </row>
    <row r="1684" spans="30:31">
      <c r="AD1684" s="72" t="s">
        <v>1583</v>
      </c>
      <c r="AE1684" s="72" t="s">
        <v>3780</v>
      </c>
    </row>
    <row r="1685" spans="30:31">
      <c r="AD1685" s="72" t="s">
        <v>4803</v>
      </c>
      <c r="AE1685" s="72" t="s">
        <v>5268</v>
      </c>
    </row>
    <row r="1686" spans="30:31">
      <c r="AD1686" s="72" t="s">
        <v>1584</v>
      </c>
      <c r="AE1686" s="72" t="s">
        <v>4328</v>
      </c>
    </row>
    <row r="1687" spans="30:31">
      <c r="AD1687" s="72" t="s">
        <v>638</v>
      </c>
      <c r="AE1687" s="72" t="s">
        <v>3137</v>
      </c>
    </row>
    <row r="1688" spans="30:31">
      <c r="AD1688" s="72" t="s">
        <v>639</v>
      </c>
      <c r="AE1688" s="72" t="s">
        <v>2595</v>
      </c>
    </row>
    <row r="1689" spans="30:31">
      <c r="AD1689" s="72" t="s">
        <v>640</v>
      </c>
      <c r="AE1689" s="72" t="s">
        <v>4080</v>
      </c>
    </row>
    <row r="1690" spans="30:31">
      <c r="AD1690" s="72" t="s">
        <v>1585</v>
      </c>
      <c r="AE1690" s="72" t="s">
        <v>3384</v>
      </c>
    </row>
    <row r="1691" spans="30:31">
      <c r="AD1691" s="72" t="s">
        <v>1586</v>
      </c>
      <c r="AE1691" s="72" t="s">
        <v>2845</v>
      </c>
    </row>
    <row r="1692" spans="30:31">
      <c r="AD1692" s="72" t="s">
        <v>1587</v>
      </c>
      <c r="AE1692" s="72" t="s">
        <v>3781</v>
      </c>
    </row>
    <row r="1693" spans="30:31">
      <c r="AD1693" s="72" t="s">
        <v>4804</v>
      </c>
      <c r="AE1693" s="72" t="s">
        <v>5269</v>
      </c>
    </row>
    <row r="1694" spans="30:31">
      <c r="AD1694" s="72" t="s">
        <v>1588</v>
      </c>
      <c r="AE1694" s="72" t="s">
        <v>4329</v>
      </c>
    </row>
    <row r="1695" spans="30:31">
      <c r="AD1695" s="72" t="s">
        <v>1589</v>
      </c>
      <c r="AE1695" s="72" t="s">
        <v>3385</v>
      </c>
    </row>
    <row r="1696" spans="30:31">
      <c r="AD1696" s="72" t="s">
        <v>1590</v>
      </c>
      <c r="AE1696" s="72" t="s">
        <v>2846</v>
      </c>
    </row>
    <row r="1697" spans="30:31">
      <c r="AD1697" s="72" t="s">
        <v>1591</v>
      </c>
      <c r="AE1697" s="72" t="s">
        <v>3782</v>
      </c>
    </row>
    <row r="1698" spans="30:31">
      <c r="AD1698" s="72" t="s">
        <v>4805</v>
      </c>
      <c r="AE1698" s="72" t="s">
        <v>5270</v>
      </c>
    </row>
    <row r="1699" spans="30:31">
      <c r="AD1699" s="72" t="s">
        <v>1592</v>
      </c>
      <c r="AE1699" s="72" t="s">
        <v>4330</v>
      </c>
    </row>
    <row r="1700" spans="30:31">
      <c r="AD1700" s="72" t="s">
        <v>641</v>
      </c>
      <c r="AE1700" s="72" t="s">
        <v>3138</v>
      </c>
    </row>
    <row r="1701" spans="30:31">
      <c r="AD1701" s="72" t="s">
        <v>642</v>
      </c>
      <c r="AE1701" s="72" t="s">
        <v>2596</v>
      </c>
    </row>
    <row r="1702" spans="30:31">
      <c r="AD1702" s="72" t="s">
        <v>643</v>
      </c>
      <c r="AE1702" s="72" t="s">
        <v>4081</v>
      </c>
    </row>
    <row r="1703" spans="30:31">
      <c r="AD1703" s="72" t="s">
        <v>1593</v>
      </c>
      <c r="AE1703" s="72" t="s">
        <v>3386</v>
      </c>
    </row>
    <row r="1704" spans="30:31">
      <c r="AD1704" s="72" t="s">
        <v>1594</v>
      </c>
      <c r="AE1704" s="72" t="s">
        <v>2847</v>
      </c>
    </row>
    <row r="1705" spans="30:31">
      <c r="AD1705" s="72" t="s">
        <v>1595</v>
      </c>
      <c r="AE1705" s="72" t="s">
        <v>3783</v>
      </c>
    </row>
    <row r="1706" spans="30:31">
      <c r="AD1706" s="72" t="s">
        <v>4806</v>
      </c>
      <c r="AE1706" s="72" t="s">
        <v>5271</v>
      </c>
    </row>
    <row r="1707" spans="30:31">
      <c r="AD1707" s="72" t="s">
        <v>1596</v>
      </c>
      <c r="AE1707" s="72" t="s">
        <v>4331</v>
      </c>
    </row>
    <row r="1708" spans="30:31">
      <c r="AD1708" s="72" t="s">
        <v>1597</v>
      </c>
      <c r="AE1708" s="72" t="s">
        <v>3387</v>
      </c>
    </row>
    <row r="1709" spans="30:31">
      <c r="AD1709" s="72" t="s">
        <v>1598</v>
      </c>
      <c r="AE1709" s="72" t="s">
        <v>2848</v>
      </c>
    </row>
    <row r="1710" spans="30:31">
      <c r="AD1710" s="72" t="s">
        <v>1599</v>
      </c>
      <c r="AE1710" s="72" t="s">
        <v>3784</v>
      </c>
    </row>
    <row r="1711" spans="30:31">
      <c r="AD1711" s="72" t="s">
        <v>4807</v>
      </c>
      <c r="AE1711" s="72" t="s">
        <v>5272</v>
      </c>
    </row>
    <row r="1712" spans="30:31">
      <c r="AD1712" s="72" t="s">
        <v>1600</v>
      </c>
      <c r="AE1712" s="72" t="s">
        <v>4332</v>
      </c>
    </row>
    <row r="1713" spans="30:31">
      <c r="AD1713" s="72" t="s">
        <v>644</v>
      </c>
      <c r="AE1713" s="72" t="s">
        <v>3139</v>
      </c>
    </row>
    <row r="1714" spans="30:31">
      <c r="AD1714" s="72" t="s">
        <v>645</v>
      </c>
      <c r="AE1714" s="72" t="s">
        <v>2597</v>
      </c>
    </row>
    <row r="1715" spans="30:31">
      <c r="AD1715" s="72" t="s">
        <v>646</v>
      </c>
      <c r="AE1715" s="72" t="s">
        <v>4082</v>
      </c>
    </row>
    <row r="1716" spans="30:31">
      <c r="AD1716" s="72" t="s">
        <v>1601</v>
      </c>
      <c r="AE1716" s="72" t="s">
        <v>3388</v>
      </c>
    </row>
    <row r="1717" spans="30:31">
      <c r="AD1717" s="72" t="s">
        <v>1602</v>
      </c>
      <c r="AE1717" s="72" t="s">
        <v>2849</v>
      </c>
    </row>
    <row r="1718" spans="30:31">
      <c r="AD1718" s="72" t="s">
        <v>1603</v>
      </c>
      <c r="AE1718" s="72" t="s">
        <v>3785</v>
      </c>
    </row>
    <row r="1719" spans="30:31">
      <c r="AD1719" s="72" t="s">
        <v>4808</v>
      </c>
      <c r="AE1719" s="72" t="s">
        <v>5273</v>
      </c>
    </row>
    <row r="1720" spans="30:31">
      <c r="AD1720" s="72" t="s">
        <v>1604</v>
      </c>
      <c r="AE1720" s="72" t="s">
        <v>4333</v>
      </c>
    </row>
    <row r="1721" spans="30:31">
      <c r="AD1721" s="72" t="s">
        <v>1605</v>
      </c>
      <c r="AE1721" s="72" t="s">
        <v>3389</v>
      </c>
    </row>
    <row r="1722" spans="30:31">
      <c r="AD1722" s="72" t="s">
        <v>1606</v>
      </c>
      <c r="AE1722" s="72" t="s">
        <v>2850</v>
      </c>
    </row>
    <row r="1723" spans="30:31">
      <c r="AD1723" s="72" t="s">
        <v>1607</v>
      </c>
      <c r="AE1723" s="72" t="s">
        <v>3786</v>
      </c>
    </row>
    <row r="1724" spans="30:31">
      <c r="AD1724" s="72" t="s">
        <v>4809</v>
      </c>
      <c r="AE1724" s="72" t="s">
        <v>5274</v>
      </c>
    </row>
    <row r="1725" spans="30:31">
      <c r="AD1725" s="72" t="s">
        <v>1608</v>
      </c>
      <c r="AE1725" s="72" t="s">
        <v>4334</v>
      </c>
    </row>
    <row r="1726" spans="30:31">
      <c r="AD1726" s="72" t="s">
        <v>647</v>
      </c>
      <c r="AE1726" s="72" t="s">
        <v>3140</v>
      </c>
    </row>
    <row r="1727" spans="30:31">
      <c r="AD1727" s="72" t="s">
        <v>648</v>
      </c>
      <c r="AE1727" s="72" t="s">
        <v>2598</v>
      </c>
    </row>
    <row r="1728" spans="30:31">
      <c r="AD1728" s="72" t="s">
        <v>649</v>
      </c>
      <c r="AE1728" s="72" t="s">
        <v>4083</v>
      </c>
    </row>
    <row r="1729" spans="30:31">
      <c r="AD1729" s="72" t="s">
        <v>1609</v>
      </c>
      <c r="AE1729" s="72" t="s">
        <v>3390</v>
      </c>
    </row>
    <row r="1730" spans="30:31">
      <c r="AD1730" s="72" t="s">
        <v>1610</v>
      </c>
      <c r="AE1730" s="72" t="s">
        <v>2851</v>
      </c>
    </row>
    <row r="1731" spans="30:31">
      <c r="AD1731" s="72" t="s">
        <v>1611</v>
      </c>
      <c r="AE1731" s="72" t="s">
        <v>3787</v>
      </c>
    </row>
    <row r="1732" spans="30:31">
      <c r="AD1732" s="72" t="s">
        <v>4810</v>
      </c>
      <c r="AE1732" s="72" t="s">
        <v>5275</v>
      </c>
    </row>
    <row r="1733" spans="30:31">
      <c r="AD1733" s="72" t="s">
        <v>1612</v>
      </c>
      <c r="AE1733" s="72" t="s">
        <v>4335</v>
      </c>
    </row>
    <row r="1734" spans="30:31">
      <c r="AD1734" s="72" t="s">
        <v>1613</v>
      </c>
      <c r="AE1734" s="72" t="s">
        <v>3391</v>
      </c>
    </row>
    <row r="1735" spans="30:31">
      <c r="AD1735" s="72" t="s">
        <v>1614</v>
      </c>
      <c r="AE1735" s="72" t="s">
        <v>2852</v>
      </c>
    </row>
    <row r="1736" spans="30:31">
      <c r="AD1736" s="72" t="s">
        <v>1615</v>
      </c>
      <c r="AE1736" s="72" t="s">
        <v>3788</v>
      </c>
    </row>
    <row r="1737" spans="30:31">
      <c r="AD1737" s="72" t="s">
        <v>4811</v>
      </c>
      <c r="AE1737" s="72" t="s">
        <v>5276</v>
      </c>
    </row>
    <row r="1738" spans="30:31">
      <c r="AD1738" s="72" t="s">
        <v>1616</v>
      </c>
      <c r="AE1738" s="72" t="s">
        <v>4336</v>
      </c>
    </row>
    <row r="1739" spans="30:31">
      <c r="AD1739" s="72" t="s">
        <v>650</v>
      </c>
      <c r="AE1739" s="72" t="s">
        <v>3141</v>
      </c>
    </row>
    <row r="1740" spans="30:31">
      <c r="AD1740" s="72" t="s">
        <v>651</v>
      </c>
      <c r="AE1740" s="72" t="s">
        <v>2599</v>
      </c>
    </row>
    <row r="1741" spans="30:31">
      <c r="AD1741" s="72" t="s">
        <v>652</v>
      </c>
      <c r="AE1741" s="72" t="s">
        <v>4084</v>
      </c>
    </row>
    <row r="1742" spans="30:31">
      <c r="AD1742" s="72" t="s">
        <v>1617</v>
      </c>
      <c r="AE1742" s="72" t="s">
        <v>3392</v>
      </c>
    </row>
    <row r="1743" spans="30:31">
      <c r="AD1743" s="72" t="s">
        <v>1618</v>
      </c>
      <c r="AE1743" s="72" t="s">
        <v>2853</v>
      </c>
    </row>
    <row r="1744" spans="30:31">
      <c r="AD1744" s="72" t="s">
        <v>1619</v>
      </c>
      <c r="AE1744" s="72" t="s">
        <v>3789</v>
      </c>
    </row>
    <row r="1745" spans="30:31">
      <c r="AD1745" s="72" t="s">
        <v>4812</v>
      </c>
      <c r="AE1745" s="72" t="s">
        <v>5277</v>
      </c>
    </row>
    <row r="1746" spans="30:31">
      <c r="AD1746" s="72" t="s">
        <v>1620</v>
      </c>
      <c r="AE1746" s="72" t="s">
        <v>4337</v>
      </c>
    </row>
    <row r="1747" spans="30:31">
      <c r="AD1747" s="72" t="s">
        <v>1621</v>
      </c>
      <c r="AE1747" s="72" t="s">
        <v>3393</v>
      </c>
    </row>
    <row r="1748" spans="30:31">
      <c r="AD1748" s="72" t="s">
        <v>1622</v>
      </c>
      <c r="AE1748" s="72" t="s">
        <v>2854</v>
      </c>
    </row>
    <row r="1749" spans="30:31">
      <c r="AD1749" s="72" t="s">
        <v>1623</v>
      </c>
      <c r="AE1749" s="72" t="s">
        <v>3790</v>
      </c>
    </row>
    <row r="1750" spans="30:31">
      <c r="AD1750" s="72" t="s">
        <v>4813</v>
      </c>
      <c r="AE1750" s="72" t="s">
        <v>5278</v>
      </c>
    </row>
    <row r="1751" spans="30:31">
      <c r="AD1751" s="72" t="s">
        <v>1624</v>
      </c>
      <c r="AE1751" s="72" t="s">
        <v>4338</v>
      </c>
    </row>
    <row r="1752" spans="30:31">
      <c r="AD1752" s="72" t="s">
        <v>653</v>
      </c>
      <c r="AE1752" s="72" t="s">
        <v>3142</v>
      </c>
    </row>
    <row r="1753" spans="30:31">
      <c r="AD1753" s="72" t="s">
        <v>654</v>
      </c>
      <c r="AE1753" s="72" t="s">
        <v>2600</v>
      </c>
    </row>
    <row r="1754" spans="30:31">
      <c r="AD1754" s="72" t="s">
        <v>655</v>
      </c>
      <c r="AE1754" s="72" t="s">
        <v>4085</v>
      </c>
    </row>
    <row r="1755" spans="30:31">
      <c r="AD1755" s="72" t="s">
        <v>1625</v>
      </c>
      <c r="AE1755" s="72" t="s">
        <v>3394</v>
      </c>
    </row>
    <row r="1756" spans="30:31">
      <c r="AD1756" s="72" t="s">
        <v>1626</v>
      </c>
      <c r="AE1756" s="72" t="s">
        <v>2855</v>
      </c>
    </row>
    <row r="1757" spans="30:31">
      <c r="AD1757" s="72" t="s">
        <v>1627</v>
      </c>
      <c r="AE1757" s="72" t="s">
        <v>3791</v>
      </c>
    </row>
    <row r="1758" spans="30:31">
      <c r="AD1758" s="72" t="s">
        <v>4814</v>
      </c>
      <c r="AE1758" s="72" t="s">
        <v>5279</v>
      </c>
    </row>
    <row r="1759" spans="30:31">
      <c r="AD1759" s="72" t="s">
        <v>1628</v>
      </c>
      <c r="AE1759" s="72" t="s">
        <v>4339</v>
      </c>
    </row>
    <row r="1760" spans="30:31">
      <c r="AD1760" s="72" t="s">
        <v>1629</v>
      </c>
      <c r="AE1760" s="72" t="s">
        <v>3395</v>
      </c>
    </row>
    <row r="1761" spans="30:31">
      <c r="AD1761" s="72" t="s">
        <v>1630</v>
      </c>
      <c r="AE1761" s="72" t="s">
        <v>2856</v>
      </c>
    </row>
    <row r="1762" spans="30:31">
      <c r="AD1762" s="72" t="s">
        <v>1631</v>
      </c>
      <c r="AE1762" s="72" t="s">
        <v>3792</v>
      </c>
    </row>
    <row r="1763" spans="30:31">
      <c r="AD1763" s="72" t="s">
        <v>4815</v>
      </c>
      <c r="AE1763" s="72" t="s">
        <v>5280</v>
      </c>
    </row>
    <row r="1764" spans="30:31">
      <c r="AD1764" s="72" t="s">
        <v>1632</v>
      </c>
      <c r="AE1764" s="72" t="s">
        <v>4340</v>
      </c>
    </row>
    <row r="1765" spans="30:31">
      <c r="AD1765" s="72" t="s">
        <v>656</v>
      </c>
      <c r="AE1765" s="72" t="s">
        <v>3143</v>
      </c>
    </row>
    <row r="1766" spans="30:31">
      <c r="AD1766" s="72" t="s">
        <v>657</v>
      </c>
      <c r="AE1766" s="72" t="s">
        <v>2601</v>
      </c>
    </row>
    <row r="1767" spans="30:31">
      <c r="AD1767" s="72" t="s">
        <v>658</v>
      </c>
      <c r="AE1767" s="72" t="s">
        <v>4086</v>
      </c>
    </row>
    <row r="1768" spans="30:31">
      <c r="AD1768" s="72" t="s">
        <v>1633</v>
      </c>
      <c r="AE1768" s="72" t="s">
        <v>3396</v>
      </c>
    </row>
    <row r="1769" spans="30:31">
      <c r="AD1769" s="72" t="s">
        <v>1634</v>
      </c>
      <c r="AE1769" s="72" t="s">
        <v>2857</v>
      </c>
    </row>
    <row r="1770" spans="30:31">
      <c r="AD1770" s="72" t="s">
        <v>1635</v>
      </c>
      <c r="AE1770" s="72" t="s">
        <v>3793</v>
      </c>
    </row>
    <row r="1771" spans="30:31">
      <c r="AD1771" s="72" t="s">
        <v>4816</v>
      </c>
      <c r="AE1771" s="72" t="s">
        <v>5281</v>
      </c>
    </row>
    <row r="1772" spans="30:31">
      <c r="AD1772" s="72" t="s">
        <v>1636</v>
      </c>
      <c r="AE1772" s="72" t="s">
        <v>4341</v>
      </c>
    </row>
    <row r="1773" spans="30:31">
      <c r="AD1773" s="72" t="s">
        <v>1637</v>
      </c>
      <c r="AE1773" s="72" t="s">
        <v>3397</v>
      </c>
    </row>
    <row r="1774" spans="30:31">
      <c r="AD1774" s="72" t="s">
        <v>1638</v>
      </c>
      <c r="AE1774" s="72" t="s">
        <v>2858</v>
      </c>
    </row>
    <row r="1775" spans="30:31">
      <c r="AD1775" s="72" t="s">
        <v>1639</v>
      </c>
      <c r="AE1775" s="72" t="s">
        <v>3794</v>
      </c>
    </row>
    <row r="1776" spans="30:31">
      <c r="AD1776" s="72" t="s">
        <v>4817</v>
      </c>
      <c r="AE1776" s="72" t="s">
        <v>5282</v>
      </c>
    </row>
    <row r="1777" spans="30:31">
      <c r="AD1777" s="72" t="s">
        <v>1640</v>
      </c>
      <c r="AE1777" s="72" t="s">
        <v>4342</v>
      </c>
    </row>
    <row r="1778" spans="30:31">
      <c r="AD1778" s="72" t="s">
        <v>659</v>
      </c>
      <c r="AE1778" s="72" t="s">
        <v>3144</v>
      </c>
    </row>
    <row r="1779" spans="30:31">
      <c r="AD1779" s="72" t="s">
        <v>660</v>
      </c>
      <c r="AE1779" s="72" t="s">
        <v>2602</v>
      </c>
    </row>
    <row r="1780" spans="30:31">
      <c r="AD1780" s="72" t="s">
        <v>661</v>
      </c>
      <c r="AE1780" s="72" t="s">
        <v>4087</v>
      </c>
    </row>
    <row r="1781" spans="30:31">
      <c r="AD1781" s="72" t="s">
        <v>1641</v>
      </c>
      <c r="AE1781" s="72" t="s">
        <v>3398</v>
      </c>
    </row>
    <row r="1782" spans="30:31">
      <c r="AD1782" s="72" t="s">
        <v>1642</v>
      </c>
      <c r="AE1782" s="72" t="s">
        <v>2859</v>
      </c>
    </row>
    <row r="1783" spans="30:31">
      <c r="AD1783" s="72" t="s">
        <v>1643</v>
      </c>
      <c r="AE1783" s="72" t="s">
        <v>3795</v>
      </c>
    </row>
    <row r="1784" spans="30:31">
      <c r="AD1784" s="72" t="s">
        <v>4818</v>
      </c>
      <c r="AE1784" s="72" t="s">
        <v>5283</v>
      </c>
    </row>
    <row r="1785" spans="30:31">
      <c r="AD1785" s="72" t="s">
        <v>1644</v>
      </c>
      <c r="AE1785" s="72" t="s">
        <v>4343</v>
      </c>
    </row>
    <row r="1786" spans="30:31">
      <c r="AD1786" s="72" t="s">
        <v>1645</v>
      </c>
      <c r="AE1786" s="72" t="s">
        <v>3399</v>
      </c>
    </row>
    <row r="1787" spans="30:31">
      <c r="AD1787" s="72" t="s">
        <v>1646</v>
      </c>
      <c r="AE1787" s="72" t="s">
        <v>2860</v>
      </c>
    </row>
    <row r="1788" spans="30:31">
      <c r="AD1788" s="72" t="s">
        <v>1647</v>
      </c>
      <c r="AE1788" s="72" t="s">
        <v>3796</v>
      </c>
    </row>
    <row r="1789" spans="30:31">
      <c r="AD1789" s="72" t="s">
        <v>4819</v>
      </c>
      <c r="AE1789" s="72" t="s">
        <v>5284</v>
      </c>
    </row>
    <row r="1790" spans="30:31">
      <c r="AD1790" s="72" t="s">
        <v>1648</v>
      </c>
      <c r="AE1790" s="72" t="s">
        <v>4344</v>
      </c>
    </row>
    <row r="1791" spans="30:31">
      <c r="AD1791" s="72" t="s">
        <v>662</v>
      </c>
      <c r="AE1791" s="72" t="s">
        <v>3145</v>
      </c>
    </row>
    <row r="1792" spans="30:31">
      <c r="AD1792" s="72" t="s">
        <v>663</v>
      </c>
      <c r="AE1792" s="72" t="s">
        <v>2603</v>
      </c>
    </row>
    <row r="1793" spans="30:31">
      <c r="AD1793" s="72" t="s">
        <v>664</v>
      </c>
      <c r="AE1793" s="72" t="s">
        <v>4088</v>
      </c>
    </row>
    <row r="1794" spans="30:31">
      <c r="AD1794" s="72" t="s">
        <v>1649</v>
      </c>
      <c r="AE1794" s="72" t="s">
        <v>3400</v>
      </c>
    </row>
    <row r="1795" spans="30:31">
      <c r="AD1795" s="72" t="s">
        <v>1650</v>
      </c>
      <c r="AE1795" s="72" t="s">
        <v>2861</v>
      </c>
    </row>
    <row r="1796" spans="30:31">
      <c r="AD1796" s="72" t="s">
        <v>1651</v>
      </c>
      <c r="AE1796" s="72" t="s">
        <v>3797</v>
      </c>
    </row>
    <row r="1797" spans="30:31">
      <c r="AD1797" s="72" t="s">
        <v>4820</v>
      </c>
      <c r="AE1797" s="72" t="s">
        <v>5285</v>
      </c>
    </row>
    <row r="1798" spans="30:31">
      <c r="AD1798" s="72" t="s">
        <v>1652</v>
      </c>
      <c r="AE1798" s="72" t="s">
        <v>4345</v>
      </c>
    </row>
    <row r="1799" spans="30:31">
      <c r="AD1799" s="72" t="s">
        <v>1653</v>
      </c>
      <c r="AE1799" s="72" t="s">
        <v>3401</v>
      </c>
    </row>
    <row r="1800" spans="30:31">
      <c r="AD1800" s="72" t="s">
        <v>1654</v>
      </c>
      <c r="AE1800" s="72" t="s">
        <v>2862</v>
      </c>
    </row>
    <row r="1801" spans="30:31">
      <c r="AD1801" s="72" t="s">
        <v>1655</v>
      </c>
      <c r="AE1801" s="72" t="s">
        <v>3798</v>
      </c>
    </row>
    <row r="1802" spans="30:31">
      <c r="AD1802" s="72" t="s">
        <v>4821</v>
      </c>
      <c r="AE1802" s="72" t="s">
        <v>5286</v>
      </c>
    </row>
    <row r="1803" spans="30:31">
      <c r="AD1803" s="72" t="s">
        <v>1656</v>
      </c>
      <c r="AE1803" s="72" t="s">
        <v>4346</v>
      </c>
    </row>
    <row r="1804" spans="30:31">
      <c r="AD1804" s="72" t="s">
        <v>665</v>
      </c>
      <c r="AE1804" s="72" t="s">
        <v>3146</v>
      </c>
    </row>
    <row r="1805" spans="30:31">
      <c r="AD1805" s="72" t="s">
        <v>666</v>
      </c>
      <c r="AE1805" s="72" t="s">
        <v>2604</v>
      </c>
    </row>
    <row r="1806" spans="30:31">
      <c r="AD1806" s="72" t="s">
        <v>667</v>
      </c>
      <c r="AE1806" s="72" t="s">
        <v>4089</v>
      </c>
    </row>
    <row r="1807" spans="30:31">
      <c r="AD1807" s="72" t="s">
        <v>1657</v>
      </c>
      <c r="AE1807" s="72" t="s">
        <v>3402</v>
      </c>
    </row>
    <row r="1808" spans="30:31">
      <c r="AD1808" s="72" t="s">
        <v>1658</v>
      </c>
      <c r="AE1808" s="72" t="s">
        <v>2863</v>
      </c>
    </row>
    <row r="1809" spans="30:31">
      <c r="AD1809" s="72" t="s">
        <v>1659</v>
      </c>
      <c r="AE1809" s="72" t="s">
        <v>3799</v>
      </c>
    </row>
    <row r="1810" spans="30:31">
      <c r="AD1810" s="72" t="s">
        <v>4822</v>
      </c>
      <c r="AE1810" s="72" t="s">
        <v>5287</v>
      </c>
    </row>
    <row r="1811" spans="30:31">
      <c r="AD1811" s="72" t="s">
        <v>1660</v>
      </c>
      <c r="AE1811" s="72" t="s">
        <v>4347</v>
      </c>
    </row>
    <row r="1812" spans="30:31">
      <c r="AD1812" s="72" t="s">
        <v>1661</v>
      </c>
      <c r="AE1812" s="72" t="s">
        <v>3403</v>
      </c>
    </row>
    <row r="1813" spans="30:31">
      <c r="AD1813" s="72" t="s">
        <v>1662</v>
      </c>
      <c r="AE1813" s="72" t="s">
        <v>2864</v>
      </c>
    </row>
    <row r="1814" spans="30:31">
      <c r="AD1814" s="72" t="s">
        <v>1663</v>
      </c>
      <c r="AE1814" s="72" t="s">
        <v>3800</v>
      </c>
    </row>
    <row r="1815" spans="30:31">
      <c r="AD1815" s="72" t="s">
        <v>4823</v>
      </c>
      <c r="AE1815" s="72" t="s">
        <v>5288</v>
      </c>
    </row>
    <row r="1816" spans="30:31">
      <c r="AD1816" s="72" t="s">
        <v>1664</v>
      </c>
      <c r="AE1816" s="72" t="s">
        <v>4348</v>
      </c>
    </row>
    <row r="1817" spans="30:31">
      <c r="AD1817" s="72" t="s">
        <v>668</v>
      </c>
      <c r="AE1817" s="72" t="s">
        <v>3147</v>
      </c>
    </row>
    <row r="1818" spans="30:31">
      <c r="AD1818" s="72" t="s">
        <v>669</v>
      </c>
      <c r="AE1818" s="72" t="s">
        <v>2605</v>
      </c>
    </row>
    <row r="1819" spans="30:31">
      <c r="AD1819" s="72" t="s">
        <v>670</v>
      </c>
      <c r="AE1819" s="72" t="s">
        <v>4090</v>
      </c>
    </row>
    <row r="1820" spans="30:31">
      <c r="AD1820" s="72" t="s">
        <v>1665</v>
      </c>
      <c r="AE1820" s="72" t="s">
        <v>3404</v>
      </c>
    </row>
    <row r="1821" spans="30:31">
      <c r="AD1821" s="72" t="s">
        <v>1666</v>
      </c>
      <c r="AE1821" s="72" t="s">
        <v>2865</v>
      </c>
    </row>
    <row r="1822" spans="30:31">
      <c r="AD1822" s="72" t="s">
        <v>1667</v>
      </c>
      <c r="AE1822" s="72" t="s">
        <v>3801</v>
      </c>
    </row>
    <row r="1823" spans="30:31">
      <c r="AD1823" s="72" t="s">
        <v>4824</v>
      </c>
      <c r="AE1823" s="72" t="s">
        <v>5289</v>
      </c>
    </row>
    <row r="1824" spans="30:31">
      <c r="AD1824" s="72" t="s">
        <v>1668</v>
      </c>
      <c r="AE1824" s="72" t="s">
        <v>4349</v>
      </c>
    </row>
    <row r="1825" spans="30:31">
      <c r="AD1825" s="72" t="s">
        <v>1669</v>
      </c>
      <c r="AE1825" s="72" t="s">
        <v>3405</v>
      </c>
    </row>
    <row r="1826" spans="30:31">
      <c r="AD1826" s="72" t="s">
        <v>1670</v>
      </c>
      <c r="AE1826" s="72" t="s">
        <v>2866</v>
      </c>
    </row>
    <row r="1827" spans="30:31">
      <c r="AD1827" s="72" t="s">
        <v>1671</v>
      </c>
      <c r="AE1827" s="72" t="s">
        <v>3802</v>
      </c>
    </row>
    <row r="1828" spans="30:31">
      <c r="AD1828" s="72" t="s">
        <v>4825</v>
      </c>
      <c r="AE1828" s="72" t="s">
        <v>5290</v>
      </c>
    </row>
    <row r="1829" spans="30:31">
      <c r="AD1829" s="72" t="s">
        <v>1672</v>
      </c>
      <c r="AE1829" s="72" t="s">
        <v>4350</v>
      </c>
    </row>
    <row r="1830" spans="30:31">
      <c r="AD1830" s="72" t="s">
        <v>671</v>
      </c>
      <c r="AE1830" s="72" t="s">
        <v>3148</v>
      </c>
    </row>
    <row r="1831" spans="30:31">
      <c r="AD1831" s="72" t="s">
        <v>672</v>
      </c>
      <c r="AE1831" s="72" t="s">
        <v>2606</v>
      </c>
    </row>
    <row r="1832" spans="30:31">
      <c r="AD1832" s="72" t="s">
        <v>673</v>
      </c>
      <c r="AE1832" s="72" t="s">
        <v>4091</v>
      </c>
    </row>
    <row r="1833" spans="30:31">
      <c r="AD1833" s="72" t="s">
        <v>1673</v>
      </c>
      <c r="AE1833" s="72" t="s">
        <v>3406</v>
      </c>
    </row>
    <row r="1834" spans="30:31">
      <c r="AD1834" s="72" t="s">
        <v>1674</v>
      </c>
      <c r="AE1834" s="72" t="s">
        <v>2867</v>
      </c>
    </row>
    <row r="1835" spans="30:31">
      <c r="AD1835" s="72" t="s">
        <v>1677</v>
      </c>
      <c r="AE1835" s="72" t="s">
        <v>3407</v>
      </c>
    </row>
    <row r="1836" spans="30:31">
      <c r="AD1836" s="72" t="s">
        <v>1678</v>
      </c>
      <c r="AE1836" s="72" t="s">
        <v>2868</v>
      </c>
    </row>
    <row r="1837" spans="30:31">
      <c r="AD1837" s="72" t="s">
        <v>1679</v>
      </c>
      <c r="AE1837" s="72" t="s">
        <v>3804</v>
      </c>
    </row>
    <row r="1838" spans="30:31">
      <c r="AD1838" s="72" t="s">
        <v>4827</v>
      </c>
      <c r="AE1838" s="72" t="s">
        <v>5291</v>
      </c>
    </row>
    <row r="1839" spans="30:31">
      <c r="AD1839" s="72" t="s">
        <v>1680</v>
      </c>
      <c r="AE1839" s="72" t="s">
        <v>4352</v>
      </c>
    </row>
    <row r="1840" spans="30:31">
      <c r="AD1840" s="72" t="s">
        <v>1681</v>
      </c>
      <c r="AE1840" s="72" t="s">
        <v>3408</v>
      </c>
    </row>
    <row r="1841" spans="30:31">
      <c r="AD1841" s="72" t="s">
        <v>1682</v>
      </c>
      <c r="AE1841" s="72" t="s">
        <v>2869</v>
      </c>
    </row>
    <row r="1842" spans="30:31">
      <c r="AD1842" s="72" t="s">
        <v>1683</v>
      </c>
      <c r="AE1842" s="72" t="s">
        <v>3805</v>
      </c>
    </row>
    <row r="1843" spans="30:31">
      <c r="AD1843" s="72" t="s">
        <v>4828</v>
      </c>
      <c r="AE1843" s="72" t="s">
        <v>5292</v>
      </c>
    </row>
    <row r="1844" spans="30:31">
      <c r="AD1844" s="72" t="s">
        <v>1684</v>
      </c>
      <c r="AE1844" s="72" t="s">
        <v>4353</v>
      </c>
    </row>
    <row r="1845" spans="30:31">
      <c r="AD1845" s="72" t="s">
        <v>1675</v>
      </c>
      <c r="AE1845" s="72" t="s">
        <v>3803</v>
      </c>
    </row>
    <row r="1846" spans="30:31">
      <c r="AD1846" s="72" t="s">
        <v>4826</v>
      </c>
      <c r="AE1846" s="72" t="s">
        <v>5293</v>
      </c>
    </row>
    <row r="1847" spans="30:31">
      <c r="AD1847" s="72" t="s">
        <v>1676</v>
      </c>
      <c r="AE1847" s="72" t="s">
        <v>4351</v>
      </c>
    </row>
    <row r="1848" spans="30:31">
      <c r="AD1848" s="72" t="s">
        <v>1685</v>
      </c>
      <c r="AE1848" s="72" t="s">
        <v>3409</v>
      </c>
    </row>
    <row r="1849" spans="30:31">
      <c r="AD1849" s="72" t="s">
        <v>1686</v>
      </c>
      <c r="AE1849" s="72" t="s">
        <v>2870</v>
      </c>
    </row>
    <row r="1850" spans="30:31">
      <c r="AD1850" s="72" t="s">
        <v>1687</v>
      </c>
      <c r="AE1850" s="72" t="s">
        <v>3806</v>
      </c>
    </row>
    <row r="1851" spans="30:31">
      <c r="AD1851" s="72" t="s">
        <v>4829</v>
      </c>
      <c r="AE1851" s="72" t="s">
        <v>5294</v>
      </c>
    </row>
    <row r="1852" spans="30:31">
      <c r="AD1852" s="72" t="s">
        <v>1688</v>
      </c>
      <c r="AE1852" s="72" t="s">
        <v>4354</v>
      </c>
    </row>
    <row r="1853" spans="30:31">
      <c r="AD1853" s="72" t="s">
        <v>674</v>
      </c>
      <c r="AE1853" s="72" t="s">
        <v>3149</v>
      </c>
    </row>
    <row r="1854" spans="30:31">
      <c r="AD1854" s="72" t="s">
        <v>675</v>
      </c>
      <c r="AE1854" s="72" t="s">
        <v>2607</v>
      </c>
    </row>
    <row r="1855" spans="30:31">
      <c r="AD1855" s="72" t="s">
        <v>676</v>
      </c>
      <c r="AE1855" s="72" t="s">
        <v>4092</v>
      </c>
    </row>
    <row r="1856" spans="30:31">
      <c r="AD1856" s="72" t="s">
        <v>1689</v>
      </c>
      <c r="AE1856" s="72" t="s">
        <v>3410</v>
      </c>
    </row>
    <row r="1857" spans="30:31">
      <c r="AD1857" s="72" t="s">
        <v>1690</v>
      </c>
      <c r="AE1857" s="72" t="s">
        <v>2871</v>
      </c>
    </row>
    <row r="1858" spans="30:31">
      <c r="AD1858" s="72" t="s">
        <v>1693</v>
      </c>
      <c r="AE1858" s="72" t="s">
        <v>3411</v>
      </c>
    </row>
    <row r="1859" spans="30:31">
      <c r="AD1859" s="72" t="s">
        <v>1694</v>
      </c>
      <c r="AE1859" s="72" t="s">
        <v>2872</v>
      </c>
    </row>
    <row r="1860" spans="30:31">
      <c r="AD1860" s="72" t="s">
        <v>1695</v>
      </c>
      <c r="AE1860" s="72" t="s">
        <v>3808</v>
      </c>
    </row>
    <row r="1861" spans="30:31">
      <c r="AD1861" s="72" t="s">
        <v>4831</v>
      </c>
      <c r="AE1861" s="72" t="s">
        <v>5295</v>
      </c>
    </row>
    <row r="1862" spans="30:31">
      <c r="AD1862" s="72" t="s">
        <v>1696</v>
      </c>
      <c r="AE1862" s="72" t="s">
        <v>4356</v>
      </c>
    </row>
    <row r="1863" spans="30:31">
      <c r="AD1863" s="72" t="s">
        <v>1697</v>
      </c>
      <c r="AE1863" s="72" t="s">
        <v>3412</v>
      </c>
    </row>
    <row r="1864" spans="30:31">
      <c r="AD1864" s="72" t="s">
        <v>1698</v>
      </c>
      <c r="AE1864" s="72" t="s">
        <v>2873</v>
      </c>
    </row>
    <row r="1865" spans="30:31">
      <c r="AD1865" s="72" t="s">
        <v>1699</v>
      </c>
      <c r="AE1865" s="72" t="s">
        <v>3809</v>
      </c>
    </row>
    <row r="1866" spans="30:31">
      <c r="AD1866" s="72" t="s">
        <v>4832</v>
      </c>
      <c r="AE1866" s="72" t="s">
        <v>5296</v>
      </c>
    </row>
    <row r="1867" spans="30:31">
      <c r="AD1867" s="72" t="s">
        <v>1700</v>
      </c>
      <c r="AE1867" s="72" t="s">
        <v>4357</v>
      </c>
    </row>
    <row r="1868" spans="30:31">
      <c r="AD1868" s="72" t="s">
        <v>1691</v>
      </c>
      <c r="AE1868" s="72" t="s">
        <v>3807</v>
      </c>
    </row>
    <row r="1869" spans="30:31">
      <c r="AD1869" s="72" t="s">
        <v>4830</v>
      </c>
      <c r="AE1869" s="72" t="s">
        <v>5297</v>
      </c>
    </row>
    <row r="1870" spans="30:31">
      <c r="AD1870" s="72" t="s">
        <v>1692</v>
      </c>
      <c r="AE1870" s="72" t="s">
        <v>4355</v>
      </c>
    </row>
    <row r="1871" spans="30:31">
      <c r="AD1871" s="72" t="s">
        <v>1701</v>
      </c>
      <c r="AE1871" s="72" t="s">
        <v>3413</v>
      </c>
    </row>
    <row r="1872" spans="30:31">
      <c r="AD1872" s="72" t="s">
        <v>1702</v>
      </c>
      <c r="AE1872" s="72" t="s">
        <v>2874</v>
      </c>
    </row>
    <row r="1873" spans="30:31">
      <c r="AD1873" s="72" t="s">
        <v>1703</v>
      </c>
      <c r="AE1873" s="72" t="s">
        <v>3810</v>
      </c>
    </row>
    <row r="1874" spans="30:31">
      <c r="AD1874" s="72" t="s">
        <v>4833</v>
      </c>
      <c r="AE1874" s="72" t="s">
        <v>5298</v>
      </c>
    </row>
    <row r="1875" spans="30:31">
      <c r="AD1875" s="72" t="s">
        <v>1704</v>
      </c>
      <c r="AE1875" s="72" t="s">
        <v>4358</v>
      </c>
    </row>
    <row r="1876" spans="30:31">
      <c r="AD1876" s="72" t="s">
        <v>677</v>
      </c>
      <c r="AE1876" s="72" t="s">
        <v>3150</v>
      </c>
    </row>
    <row r="1877" spans="30:31">
      <c r="AD1877" s="72" t="s">
        <v>678</v>
      </c>
      <c r="AE1877" s="72" t="s">
        <v>2608</v>
      </c>
    </row>
    <row r="1878" spans="30:31">
      <c r="AD1878" s="72" t="s">
        <v>679</v>
      </c>
      <c r="AE1878" s="72" t="s">
        <v>4093</v>
      </c>
    </row>
    <row r="1879" spans="30:31">
      <c r="AD1879" s="72" t="s">
        <v>1705</v>
      </c>
      <c r="AE1879" s="72" t="s">
        <v>3414</v>
      </c>
    </row>
    <row r="1880" spans="30:31">
      <c r="AD1880" s="72" t="s">
        <v>1706</v>
      </c>
      <c r="AE1880" s="72" t="s">
        <v>2875</v>
      </c>
    </row>
    <row r="1881" spans="30:31">
      <c r="AD1881" s="72" t="s">
        <v>1709</v>
      </c>
      <c r="AE1881" s="72" t="s">
        <v>3415</v>
      </c>
    </row>
    <row r="1882" spans="30:31">
      <c r="AD1882" s="72" t="s">
        <v>1710</v>
      </c>
      <c r="AE1882" s="72" t="s">
        <v>2876</v>
      </c>
    </row>
    <row r="1883" spans="30:31">
      <c r="AD1883" s="72" t="s">
        <v>1711</v>
      </c>
      <c r="AE1883" s="72" t="s">
        <v>3812</v>
      </c>
    </row>
    <row r="1884" spans="30:31">
      <c r="AD1884" s="72" t="s">
        <v>4835</v>
      </c>
      <c r="AE1884" s="72" t="s">
        <v>5299</v>
      </c>
    </row>
    <row r="1885" spans="30:31">
      <c r="AD1885" s="72" t="s">
        <v>1712</v>
      </c>
      <c r="AE1885" s="72" t="s">
        <v>4360</v>
      </c>
    </row>
    <row r="1886" spans="30:31">
      <c r="AD1886" s="72" t="s">
        <v>1713</v>
      </c>
      <c r="AE1886" s="72" t="s">
        <v>3416</v>
      </c>
    </row>
    <row r="1887" spans="30:31">
      <c r="AD1887" s="72" t="s">
        <v>1714</v>
      </c>
      <c r="AE1887" s="72" t="s">
        <v>2877</v>
      </c>
    </row>
    <row r="1888" spans="30:31">
      <c r="AD1888" s="72" t="s">
        <v>1715</v>
      </c>
      <c r="AE1888" s="72" t="s">
        <v>3813</v>
      </c>
    </row>
    <row r="1889" spans="30:31">
      <c r="AD1889" s="72" t="s">
        <v>4836</v>
      </c>
      <c r="AE1889" s="72" t="s">
        <v>5300</v>
      </c>
    </row>
    <row r="1890" spans="30:31">
      <c r="AD1890" s="72" t="s">
        <v>1716</v>
      </c>
      <c r="AE1890" s="72" t="s">
        <v>4361</v>
      </c>
    </row>
    <row r="1891" spans="30:31">
      <c r="AD1891" s="72" t="s">
        <v>1707</v>
      </c>
      <c r="AE1891" s="72" t="s">
        <v>3811</v>
      </c>
    </row>
    <row r="1892" spans="30:31">
      <c r="AD1892" s="72" t="s">
        <v>4834</v>
      </c>
      <c r="AE1892" s="72" t="s">
        <v>5301</v>
      </c>
    </row>
    <row r="1893" spans="30:31">
      <c r="AD1893" s="72" t="s">
        <v>1708</v>
      </c>
      <c r="AE1893" s="72" t="s">
        <v>4359</v>
      </c>
    </row>
    <row r="1894" spans="30:31">
      <c r="AD1894" s="72" t="s">
        <v>1717</v>
      </c>
      <c r="AE1894" s="72" t="s">
        <v>3417</v>
      </c>
    </row>
    <row r="1895" spans="30:31">
      <c r="AD1895" s="72" t="s">
        <v>1718</v>
      </c>
      <c r="AE1895" s="72" t="s">
        <v>2878</v>
      </c>
    </row>
    <row r="1896" spans="30:31">
      <c r="AD1896" s="72" t="s">
        <v>1719</v>
      </c>
      <c r="AE1896" s="72" t="s">
        <v>3814</v>
      </c>
    </row>
    <row r="1897" spans="30:31">
      <c r="AD1897" s="72" t="s">
        <v>4837</v>
      </c>
      <c r="AE1897" s="72" t="s">
        <v>5302</v>
      </c>
    </row>
    <row r="1898" spans="30:31">
      <c r="AD1898" s="72" t="s">
        <v>1720</v>
      </c>
      <c r="AE1898" s="72" t="s">
        <v>4362</v>
      </c>
    </row>
    <row r="1899" spans="30:31">
      <c r="AD1899" s="72" t="s">
        <v>680</v>
      </c>
      <c r="AE1899" s="72" t="s">
        <v>3151</v>
      </c>
    </row>
    <row r="1900" spans="30:31">
      <c r="AD1900" s="72" t="s">
        <v>681</v>
      </c>
      <c r="AE1900" s="72" t="s">
        <v>2609</v>
      </c>
    </row>
    <row r="1901" spans="30:31">
      <c r="AD1901" s="72" t="s">
        <v>682</v>
      </c>
      <c r="AE1901" s="72" t="s">
        <v>4094</v>
      </c>
    </row>
    <row r="1902" spans="30:31">
      <c r="AD1902" s="72" t="s">
        <v>1721</v>
      </c>
      <c r="AE1902" s="72" t="s">
        <v>3418</v>
      </c>
    </row>
    <row r="1903" spans="30:31">
      <c r="AD1903" s="72" t="s">
        <v>1722</v>
      </c>
      <c r="AE1903" s="72" t="s">
        <v>2879</v>
      </c>
    </row>
    <row r="1904" spans="30:31">
      <c r="AD1904" s="72" t="s">
        <v>1723</v>
      </c>
      <c r="AE1904" s="72" t="s">
        <v>3815</v>
      </c>
    </row>
    <row r="1905" spans="30:31">
      <c r="AD1905" s="72" t="s">
        <v>4838</v>
      </c>
      <c r="AE1905" s="72" t="s">
        <v>5303</v>
      </c>
    </row>
    <row r="1906" spans="30:31">
      <c r="AD1906" s="72" t="s">
        <v>1724</v>
      </c>
      <c r="AE1906" s="72" t="s">
        <v>4363</v>
      </c>
    </row>
    <row r="1907" spans="30:31">
      <c r="AD1907" s="72" t="s">
        <v>1725</v>
      </c>
      <c r="AE1907" s="72" t="s">
        <v>3419</v>
      </c>
    </row>
    <row r="1908" spans="30:31">
      <c r="AD1908" s="72" t="s">
        <v>1726</v>
      </c>
      <c r="AE1908" s="72" t="s">
        <v>2880</v>
      </c>
    </row>
    <row r="1909" spans="30:31">
      <c r="AD1909" s="72" t="s">
        <v>1727</v>
      </c>
      <c r="AE1909" s="72" t="s">
        <v>3816</v>
      </c>
    </row>
    <row r="1910" spans="30:31">
      <c r="AD1910" s="72" t="s">
        <v>4839</v>
      </c>
      <c r="AE1910" s="72" t="s">
        <v>5304</v>
      </c>
    </row>
    <row r="1911" spans="30:31">
      <c r="AD1911" s="72" t="s">
        <v>1728</v>
      </c>
      <c r="AE1911" s="72" t="s">
        <v>4364</v>
      </c>
    </row>
    <row r="1912" spans="30:31">
      <c r="AD1912" s="72" t="s">
        <v>683</v>
      </c>
      <c r="AE1912" s="72" t="s">
        <v>3152</v>
      </c>
    </row>
    <row r="1913" spans="30:31">
      <c r="AD1913" s="72" t="s">
        <v>684</v>
      </c>
      <c r="AE1913" s="72" t="s">
        <v>2610</v>
      </c>
    </row>
    <row r="1914" spans="30:31">
      <c r="AD1914" s="72" t="s">
        <v>685</v>
      </c>
      <c r="AE1914" s="72" t="s">
        <v>4095</v>
      </c>
    </row>
    <row r="1915" spans="30:31">
      <c r="AD1915" s="72" t="s">
        <v>1729</v>
      </c>
      <c r="AE1915" s="72" t="s">
        <v>3420</v>
      </c>
    </row>
    <row r="1916" spans="30:31">
      <c r="AD1916" s="72" t="s">
        <v>1730</v>
      </c>
      <c r="AE1916" s="72" t="s">
        <v>2881</v>
      </c>
    </row>
    <row r="1917" spans="30:31">
      <c r="AD1917" s="72" t="s">
        <v>1731</v>
      </c>
      <c r="AE1917" s="72" t="s">
        <v>3817</v>
      </c>
    </row>
    <row r="1918" spans="30:31">
      <c r="AD1918" s="72" t="s">
        <v>4840</v>
      </c>
      <c r="AE1918" s="72" t="s">
        <v>5305</v>
      </c>
    </row>
    <row r="1919" spans="30:31">
      <c r="AD1919" s="72" t="s">
        <v>1732</v>
      </c>
      <c r="AE1919" s="72" t="s">
        <v>4365</v>
      </c>
    </row>
    <row r="1920" spans="30:31">
      <c r="AD1920" s="72" t="s">
        <v>1733</v>
      </c>
      <c r="AE1920" s="72" t="s">
        <v>3421</v>
      </c>
    </row>
    <row r="1921" spans="30:31">
      <c r="AD1921" s="72" t="s">
        <v>1734</v>
      </c>
      <c r="AE1921" s="72" t="s">
        <v>2882</v>
      </c>
    </row>
    <row r="1922" spans="30:31">
      <c r="AD1922" s="72" t="s">
        <v>1735</v>
      </c>
      <c r="AE1922" s="72" t="s">
        <v>3818</v>
      </c>
    </row>
    <row r="1923" spans="30:31">
      <c r="AD1923" s="72" t="s">
        <v>4841</v>
      </c>
      <c r="AE1923" s="72" t="s">
        <v>5306</v>
      </c>
    </row>
    <row r="1924" spans="30:31">
      <c r="AD1924" s="72" t="s">
        <v>1736</v>
      </c>
      <c r="AE1924" s="72" t="s">
        <v>4366</v>
      </c>
    </row>
    <row r="1925" spans="30:31">
      <c r="AD1925" s="72" t="s">
        <v>686</v>
      </c>
      <c r="AE1925" s="72" t="s">
        <v>3153</v>
      </c>
    </row>
    <row r="1926" spans="30:31">
      <c r="AD1926" s="72" t="s">
        <v>687</v>
      </c>
      <c r="AE1926" s="72" t="s">
        <v>2611</v>
      </c>
    </row>
    <row r="1927" spans="30:31">
      <c r="AD1927" s="72" t="s">
        <v>688</v>
      </c>
      <c r="AE1927" s="72" t="s">
        <v>4096</v>
      </c>
    </row>
    <row r="1928" spans="30:31">
      <c r="AD1928" s="72" t="s">
        <v>1737</v>
      </c>
      <c r="AE1928" s="72" t="s">
        <v>3422</v>
      </c>
    </row>
    <row r="1929" spans="30:31">
      <c r="AD1929" s="72" t="s">
        <v>1738</v>
      </c>
      <c r="AE1929" s="72" t="s">
        <v>2883</v>
      </c>
    </row>
    <row r="1930" spans="30:31">
      <c r="AD1930" s="72" t="s">
        <v>1739</v>
      </c>
      <c r="AE1930" s="72" t="s">
        <v>3819</v>
      </c>
    </row>
    <row r="1931" spans="30:31">
      <c r="AD1931" s="72" t="s">
        <v>4842</v>
      </c>
      <c r="AE1931" s="72" t="s">
        <v>5307</v>
      </c>
    </row>
    <row r="1932" spans="30:31">
      <c r="AD1932" s="72" t="s">
        <v>1740</v>
      </c>
      <c r="AE1932" s="72" t="s">
        <v>4367</v>
      </c>
    </row>
    <row r="1933" spans="30:31">
      <c r="AD1933" s="72" t="s">
        <v>1741</v>
      </c>
      <c r="AE1933" s="72" t="s">
        <v>3423</v>
      </c>
    </row>
    <row r="1934" spans="30:31">
      <c r="AD1934" s="72" t="s">
        <v>1742</v>
      </c>
      <c r="AE1934" s="72" t="s">
        <v>2884</v>
      </c>
    </row>
    <row r="1935" spans="30:31">
      <c r="AD1935" s="72" t="s">
        <v>1743</v>
      </c>
      <c r="AE1935" s="72" t="s">
        <v>3820</v>
      </c>
    </row>
    <row r="1936" spans="30:31">
      <c r="AD1936" s="72" t="s">
        <v>4843</v>
      </c>
      <c r="AE1936" s="72" t="s">
        <v>5308</v>
      </c>
    </row>
    <row r="1937" spans="30:31">
      <c r="AD1937" s="72" t="s">
        <v>1744</v>
      </c>
      <c r="AE1937" s="72" t="s">
        <v>4368</v>
      </c>
    </row>
    <row r="1938" spans="30:31">
      <c r="AD1938" s="72" t="s">
        <v>689</v>
      </c>
      <c r="AE1938" s="72" t="s">
        <v>3154</v>
      </c>
    </row>
    <row r="1939" spans="30:31">
      <c r="AD1939" s="72" t="s">
        <v>690</v>
      </c>
      <c r="AE1939" s="72" t="s">
        <v>2612</v>
      </c>
    </row>
    <row r="1940" spans="30:31">
      <c r="AD1940" s="72" t="s">
        <v>691</v>
      </c>
      <c r="AE1940" s="72" t="s">
        <v>4097</v>
      </c>
    </row>
    <row r="1941" spans="30:31">
      <c r="AD1941" s="72" t="s">
        <v>1745</v>
      </c>
      <c r="AE1941" s="72" t="s">
        <v>3424</v>
      </c>
    </row>
    <row r="1942" spans="30:31">
      <c r="AD1942" s="72" t="s">
        <v>1746</v>
      </c>
      <c r="AE1942" s="72" t="s">
        <v>2885</v>
      </c>
    </row>
    <row r="1943" spans="30:31">
      <c r="AD1943" s="72" t="s">
        <v>1747</v>
      </c>
      <c r="AE1943" s="72" t="s">
        <v>3821</v>
      </c>
    </row>
    <row r="1944" spans="30:31">
      <c r="AD1944" s="72" t="s">
        <v>4844</v>
      </c>
      <c r="AE1944" s="72" t="s">
        <v>5309</v>
      </c>
    </row>
    <row r="1945" spans="30:31">
      <c r="AD1945" s="72" t="s">
        <v>1748</v>
      </c>
      <c r="AE1945" s="72" t="s">
        <v>4369</v>
      </c>
    </row>
    <row r="1946" spans="30:31">
      <c r="AD1946" s="72" t="s">
        <v>1749</v>
      </c>
      <c r="AE1946" s="72" t="s">
        <v>3425</v>
      </c>
    </row>
    <row r="1947" spans="30:31">
      <c r="AD1947" s="72" t="s">
        <v>1750</v>
      </c>
      <c r="AE1947" s="72" t="s">
        <v>2886</v>
      </c>
    </row>
    <row r="1948" spans="30:31">
      <c r="AD1948" s="72" t="s">
        <v>1751</v>
      </c>
      <c r="AE1948" s="72" t="s">
        <v>3822</v>
      </c>
    </row>
    <row r="1949" spans="30:31">
      <c r="AD1949" s="72" t="s">
        <v>4845</v>
      </c>
      <c r="AE1949" s="72" t="s">
        <v>5310</v>
      </c>
    </row>
    <row r="1950" spans="30:31">
      <c r="AD1950" s="72" t="s">
        <v>1752</v>
      </c>
      <c r="AE1950" s="72" t="s">
        <v>4370</v>
      </c>
    </row>
    <row r="1951" spans="30:31">
      <c r="AD1951" s="72" t="s">
        <v>692</v>
      </c>
      <c r="AE1951" s="72" t="s">
        <v>3155</v>
      </c>
    </row>
    <row r="1952" spans="30:31">
      <c r="AD1952" s="72" t="s">
        <v>693</v>
      </c>
      <c r="AE1952" s="72" t="s">
        <v>2613</v>
      </c>
    </row>
    <row r="1953" spans="30:31">
      <c r="AD1953" s="72" t="s">
        <v>694</v>
      </c>
      <c r="AE1953" s="72" t="s">
        <v>4098</v>
      </c>
    </row>
    <row r="1954" spans="30:31">
      <c r="AD1954" s="72" t="s">
        <v>1753</v>
      </c>
      <c r="AE1954" s="72" t="s">
        <v>3426</v>
      </c>
    </row>
    <row r="1955" spans="30:31">
      <c r="AD1955" s="72" t="s">
        <v>1754</v>
      </c>
      <c r="AE1955" s="72" t="s">
        <v>2887</v>
      </c>
    </row>
    <row r="1956" spans="30:31">
      <c r="AD1956" s="72" t="s">
        <v>1755</v>
      </c>
      <c r="AE1956" s="72" t="s">
        <v>3823</v>
      </c>
    </row>
    <row r="1957" spans="30:31">
      <c r="AD1957" s="72" t="s">
        <v>4846</v>
      </c>
      <c r="AE1957" s="72" t="s">
        <v>5311</v>
      </c>
    </row>
    <row r="1958" spans="30:31">
      <c r="AD1958" s="72" t="s">
        <v>1756</v>
      </c>
      <c r="AE1958" s="72" t="s">
        <v>4371</v>
      </c>
    </row>
    <row r="1959" spans="30:31">
      <c r="AD1959" s="72" t="s">
        <v>1757</v>
      </c>
      <c r="AE1959" s="72" t="s">
        <v>3427</v>
      </c>
    </row>
    <row r="1960" spans="30:31">
      <c r="AD1960" s="72" t="s">
        <v>1758</v>
      </c>
      <c r="AE1960" s="72" t="s">
        <v>2888</v>
      </c>
    </row>
    <row r="1961" spans="30:31">
      <c r="AD1961" s="72" t="s">
        <v>1759</v>
      </c>
      <c r="AE1961" s="72" t="s">
        <v>3824</v>
      </c>
    </row>
    <row r="1962" spans="30:31">
      <c r="AD1962" s="72" t="s">
        <v>4847</v>
      </c>
      <c r="AE1962" s="72" t="s">
        <v>5312</v>
      </c>
    </row>
    <row r="1963" spans="30:31">
      <c r="AD1963" s="72" t="s">
        <v>1760</v>
      </c>
      <c r="AE1963" s="72" t="s">
        <v>4372</v>
      </c>
    </row>
    <row r="1964" spans="30:31">
      <c r="AD1964" s="72" t="s">
        <v>695</v>
      </c>
      <c r="AE1964" s="72" t="s">
        <v>3156</v>
      </c>
    </row>
    <row r="1965" spans="30:31">
      <c r="AD1965" s="72" t="s">
        <v>696</v>
      </c>
      <c r="AE1965" s="72" t="s">
        <v>2614</v>
      </c>
    </row>
    <row r="1966" spans="30:31">
      <c r="AD1966" s="72" t="s">
        <v>697</v>
      </c>
      <c r="AE1966" s="72" t="s">
        <v>4099</v>
      </c>
    </row>
    <row r="1967" spans="30:31">
      <c r="AD1967" s="72" t="s">
        <v>1761</v>
      </c>
      <c r="AE1967" s="72" t="s">
        <v>3428</v>
      </c>
    </row>
    <row r="1968" spans="30:31">
      <c r="AD1968" s="72" t="s">
        <v>1762</v>
      </c>
      <c r="AE1968" s="72" t="s">
        <v>2889</v>
      </c>
    </row>
    <row r="1969" spans="30:31">
      <c r="AD1969" s="72" t="s">
        <v>1763</v>
      </c>
      <c r="AE1969" s="72" t="s">
        <v>3825</v>
      </c>
    </row>
    <row r="1970" spans="30:31">
      <c r="AD1970" s="72" t="s">
        <v>4848</v>
      </c>
      <c r="AE1970" s="72" t="s">
        <v>5313</v>
      </c>
    </row>
    <row r="1971" spans="30:31">
      <c r="AD1971" s="72" t="s">
        <v>1764</v>
      </c>
      <c r="AE1971" s="72" t="s">
        <v>4373</v>
      </c>
    </row>
    <row r="1972" spans="30:31">
      <c r="AD1972" s="72" t="s">
        <v>1765</v>
      </c>
      <c r="AE1972" s="72" t="s">
        <v>3429</v>
      </c>
    </row>
    <row r="1973" spans="30:31">
      <c r="AD1973" s="72" t="s">
        <v>1766</v>
      </c>
      <c r="AE1973" s="72" t="s">
        <v>2890</v>
      </c>
    </row>
    <row r="1974" spans="30:31">
      <c r="AD1974" s="72" t="s">
        <v>1767</v>
      </c>
      <c r="AE1974" s="72" t="s">
        <v>3826</v>
      </c>
    </row>
    <row r="1975" spans="30:31">
      <c r="AD1975" s="72" t="s">
        <v>4849</v>
      </c>
      <c r="AE1975" s="72" t="s">
        <v>5314</v>
      </c>
    </row>
    <row r="1976" spans="30:31">
      <c r="AD1976" s="72" t="s">
        <v>1768</v>
      </c>
      <c r="AE1976" s="72" t="s">
        <v>4374</v>
      </c>
    </row>
    <row r="1977" spans="30:31">
      <c r="AD1977" s="72" t="s">
        <v>698</v>
      </c>
      <c r="AE1977" s="72" t="s">
        <v>3157</v>
      </c>
    </row>
    <row r="1978" spans="30:31">
      <c r="AD1978" s="72" t="s">
        <v>699</v>
      </c>
      <c r="AE1978" s="72" t="s">
        <v>2615</v>
      </c>
    </row>
    <row r="1979" spans="30:31">
      <c r="AD1979" s="72" t="s">
        <v>700</v>
      </c>
      <c r="AE1979" s="72" t="s">
        <v>4100</v>
      </c>
    </row>
    <row r="1980" spans="30:31">
      <c r="AD1980" s="72" t="s">
        <v>1769</v>
      </c>
      <c r="AE1980" s="72" t="s">
        <v>3430</v>
      </c>
    </row>
    <row r="1981" spans="30:31">
      <c r="AD1981" s="72" t="s">
        <v>1770</v>
      </c>
      <c r="AE1981" s="72" t="s">
        <v>2891</v>
      </c>
    </row>
    <row r="1982" spans="30:31">
      <c r="AD1982" s="72" t="s">
        <v>1771</v>
      </c>
      <c r="AE1982" s="72" t="s">
        <v>3827</v>
      </c>
    </row>
    <row r="1983" spans="30:31">
      <c r="AD1983" s="72" t="s">
        <v>4850</v>
      </c>
      <c r="AE1983" s="72" t="s">
        <v>5315</v>
      </c>
    </row>
    <row r="1984" spans="30:31">
      <c r="AD1984" s="72" t="s">
        <v>1772</v>
      </c>
      <c r="AE1984" s="72" t="s">
        <v>4375</v>
      </c>
    </row>
    <row r="1985" spans="30:31">
      <c r="AD1985" s="72" t="s">
        <v>1773</v>
      </c>
      <c r="AE1985" s="72" t="s">
        <v>3431</v>
      </c>
    </row>
    <row r="1986" spans="30:31">
      <c r="AD1986" s="72" t="s">
        <v>1774</v>
      </c>
      <c r="AE1986" s="72" t="s">
        <v>2892</v>
      </c>
    </row>
    <row r="1987" spans="30:31">
      <c r="AD1987" s="72" t="s">
        <v>1775</v>
      </c>
      <c r="AE1987" s="72" t="s">
        <v>3828</v>
      </c>
    </row>
    <row r="1988" spans="30:31">
      <c r="AD1988" s="72" t="s">
        <v>4851</v>
      </c>
      <c r="AE1988" s="72" t="s">
        <v>5316</v>
      </c>
    </row>
    <row r="1989" spans="30:31">
      <c r="AD1989" s="72" t="s">
        <v>1776</v>
      </c>
      <c r="AE1989" s="72" t="s">
        <v>4376</v>
      </c>
    </row>
    <row r="1990" spans="30:31">
      <c r="AD1990" s="72" t="s">
        <v>701</v>
      </c>
      <c r="AE1990" s="72" t="s">
        <v>3158</v>
      </c>
    </row>
    <row r="1991" spans="30:31">
      <c r="AD1991" s="72" t="s">
        <v>702</v>
      </c>
      <c r="AE1991" s="72" t="s">
        <v>2616</v>
      </c>
    </row>
    <row r="1992" spans="30:31">
      <c r="AD1992" s="72" t="s">
        <v>703</v>
      </c>
      <c r="AE1992" s="72" t="s">
        <v>4101</v>
      </c>
    </row>
    <row r="1993" spans="30:31">
      <c r="AD1993" s="72" t="s">
        <v>1777</v>
      </c>
      <c r="AE1993" s="72" t="s">
        <v>3432</v>
      </c>
    </row>
    <row r="1994" spans="30:31">
      <c r="AD1994" s="72" t="s">
        <v>1778</v>
      </c>
      <c r="AE1994" s="72" t="s">
        <v>2893</v>
      </c>
    </row>
    <row r="1995" spans="30:31">
      <c r="AD1995" s="72" t="s">
        <v>1779</v>
      </c>
      <c r="AE1995" s="72" t="s">
        <v>3829</v>
      </c>
    </row>
    <row r="1996" spans="30:31">
      <c r="AD1996" s="72" t="s">
        <v>4852</v>
      </c>
      <c r="AE1996" s="72" t="s">
        <v>5317</v>
      </c>
    </row>
    <row r="1997" spans="30:31">
      <c r="AD1997" s="72" t="s">
        <v>1780</v>
      </c>
      <c r="AE1997" s="72" t="s">
        <v>4377</v>
      </c>
    </row>
    <row r="1998" spans="30:31">
      <c r="AD1998" s="72" t="s">
        <v>1781</v>
      </c>
      <c r="AE1998" s="72" t="s">
        <v>3433</v>
      </c>
    </row>
    <row r="1999" spans="30:31">
      <c r="AD1999" s="72" t="s">
        <v>1782</v>
      </c>
      <c r="AE1999" s="72" t="s">
        <v>2894</v>
      </c>
    </row>
    <row r="2000" spans="30:31">
      <c r="AD2000" s="72" t="s">
        <v>1783</v>
      </c>
      <c r="AE2000" s="72" t="s">
        <v>3830</v>
      </c>
    </row>
    <row r="2001" spans="30:31">
      <c r="AD2001" s="72" t="s">
        <v>4853</v>
      </c>
      <c r="AE2001" s="72" t="s">
        <v>5318</v>
      </c>
    </row>
    <row r="2002" spans="30:31">
      <c r="AD2002" s="72" t="s">
        <v>1784</v>
      </c>
      <c r="AE2002" s="72" t="s">
        <v>4378</v>
      </c>
    </row>
    <row r="2003" spans="30:31">
      <c r="AD2003" s="72" t="s">
        <v>704</v>
      </c>
      <c r="AE2003" s="72" t="s">
        <v>3159</v>
      </c>
    </row>
    <row r="2004" spans="30:31">
      <c r="AD2004" s="72" t="s">
        <v>705</v>
      </c>
      <c r="AE2004" s="72" t="s">
        <v>2617</v>
      </c>
    </row>
    <row r="2005" spans="30:31">
      <c r="AD2005" s="72" t="s">
        <v>706</v>
      </c>
      <c r="AE2005" s="72" t="s">
        <v>4102</v>
      </c>
    </row>
    <row r="2006" spans="30:31">
      <c r="AD2006" s="72" t="s">
        <v>1785</v>
      </c>
      <c r="AE2006" s="72" t="s">
        <v>3434</v>
      </c>
    </row>
    <row r="2007" spans="30:31">
      <c r="AD2007" s="72" t="s">
        <v>1786</v>
      </c>
      <c r="AE2007" s="72" t="s">
        <v>2895</v>
      </c>
    </row>
    <row r="2008" spans="30:31">
      <c r="AD2008" s="72" t="s">
        <v>1787</v>
      </c>
      <c r="AE2008" s="72" t="s">
        <v>3831</v>
      </c>
    </row>
    <row r="2009" spans="30:31">
      <c r="AD2009" s="72" t="s">
        <v>4854</v>
      </c>
      <c r="AE2009" s="72" t="s">
        <v>5319</v>
      </c>
    </row>
    <row r="2010" spans="30:31">
      <c r="AD2010" s="72" t="s">
        <v>1788</v>
      </c>
      <c r="AE2010" s="72" t="s">
        <v>4379</v>
      </c>
    </row>
    <row r="2011" spans="30:31">
      <c r="AD2011" s="72" t="s">
        <v>1797</v>
      </c>
      <c r="AE2011" s="72" t="s">
        <v>3437</v>
      </c>
    </row>
    <row r="2012" spans="30:31">
      <c r="AD2012" s="72" t="s">
        <v>1798</v>
      </c>
      <c r="AE2012" s="72" t="s">
        <v>2898</v>
      </c>
    </row>
    <row r="2013" spans="30:31">
      <c r="AD2013" s="72" t="s">
        <v>1799</v>
      </c>
      <c r="AE2013" s="72" t="s">
        <v>3834</v>
      </c>
    </row>
    <row r="2014" spans="30:31">
      <c r="AD2014" s="72" t="s">
        <v>4857</v>
      </c>
      <c r="AE2014" s="72" t="s">
        <v>5320</v>
      </c>
    </row>
    <row r="2015" spans="30:31">
      <c r="AD2015" s="72" t="s">
        <v>1800</v>
      </c>
      <c r="AE2015" s="72" t="s">
        <v>4382</v>
      </c>
    </row>
    <row r="2016" spans="30:31">
      <c r="AD2016" s="72" t="s">
        <v>710</v>
      </c>
      <c r="AE2016" s="72" t="s">
        <v>3161</v>
      </c>
    </row>
    <row r="2017" spans="30:31">
      <c r="AD2017" s="72" t="s">
        <v>711</v>
      </c>
      <c r="AE2017" s="72" t="s">
        <v>2619</v>
      </c>
    </row>
    <row r="2018" spans="30:31">
      <c r="AD2018" s="72" t="s">
        <v>712</v>
      </c>
      <c r="AE2018" s="72" t="s">
        <v>4104</v>
      </c>
    </row>
    <row r="2019" spans="30:31">
      <c r="AD2019" s="72" t="s">
        <v>1801</v>
      </c>
      <c r="AE2019" s="72" t="s">
        <v>3438</v>
      </c>
    </row>
    <row r="2020" spans="30:31">
      <c r="AD2020" s="72" t="s">
        <v>1802</v>
      </c>
      <c r="AE2020" s="72" t="s">
        <v>2899</v>
      </c>
    </row>
    <row r="2021" spans="30:31">
      <c r="AD2021" s="72" t="s">
        <v>1803</v>
      </c>
      <c r="AE2021" s="72" t="s">
        <v>3835</v>
      </c>
    </row>
    <row r="2022" spans="30:31">
      <c r="AD2022" s="72" t="s">
        <v>4858</v>
      </c>
      <c r="AE2022" s="72" t="s">
        <v>5321</v>
      </c>
    </row>
    <row r="2023" spans="30:31">
      <c r="AD2023" s="72" t="s">
        <v>1804</v>
      </c>
      <c r="AE2023" s="72" t="s">
        <v>4383</v>
      </c>
    </row>
    <row r="2024" spans="30:31">
      <c r="AD2024" s="72" t="s">
        <v>1789</v>
      </c>
      <c r="AE2024" s="72" t="s">
        <v>3435</v>
      </c>
    </row>
    <row r="2025" spans="30:31">
      <c r="AD2025" s="72" t="s">
        <v>1790</v>
      </c>
      <c r="AE2025" s="72" t="s">
        <v>2896</v>
      </c>
    </row>
    <row r="2026" spans="30:31">
      <c r="AD2026" s="72" t="s">
        <v>1791</v>
      </c>
      <c r="AE2026" s="72" t="s">
        <v>3832</v>
      </c>
    </row>
    <row r="2027" spans="30:31">
      <c r="AD2027" s="72" t="s">
        <v>4855</v>
      </c>
      <c r="AE2027" s="72" t="s">
        <v>5322</v>
      </c>
    </row>
    <row r="2028" spans="30:31">
      <c r="AD2028" s="72" t="s">
        <v>1792</v>
      </c>
      <c r="AE2028" s="72" t="s">
        <v>4380</v>
      </c>
    </row>
    <row r="2029" spans="30:31">
      <c r="AD2029" s="72" t="s">
        <v>707</v>
      </c>
      <c r="AE2029" s="72" t="s">
        <v>3160</v>
      </c>
    </row>
    <row r="2030" spans="30:31">
      <c r="AD2030" s="72" t="s">
        <v>708</v>
      </c>
      <c r="AE2030" s="72" t="s">
        <v>2618</v>
      </c>
    </row>
    <row r="2031" spans="30:31">
      <c r="AD2031" s="72" t="s">
        <v>709</v>
      </c>
      <c r="AE2031" s="72" t="s">
        <v>4103</v>
      </c>
    </row>
    <row r="2032" spans="30:31">
      <c r="AD2032" s="72" t="s">
        <v>1793</v>
      </c>
      <c r="AE2032" s="72" t="s">
        <v>3436</v>
      </c>
    </row>
    <row r="2033" spans="30:31">
      <c r="AD2033" s="72" t="s">
        <v>1794</v>
      </c>
      <c r="AE2033" s="72" t="s">
        <v>2897</v>
      </c>
    </row>
    <row r="2034" spans="30:31">
      <c r="AD2034" s="72" t="s">
        <v>1795</v>
      </c>
      <c r="AE2034" s="72" t="s">
        <v>3833</v>
      </c>
    </row>
    <row r="2035" spans="30:31">
      <c r="AD2035" s="72" t="s">
        <v>4856</v>
      </c>
      <c r="AE2035" s="72" t="s">
        <v>5323</v>
      </c>
    </row>
    <row r="2036" spans="30:31">
      <c r="AD2036" s="72" t="s">
        <v>1796</v>
      </c>
      <c r="AE2036" s="72" t="s">
        <v>4381</v>
      </c>
    </row>
    <row r="2037" spans="30:31">
      <c r="AD2037" s="72" t="s">
        <v>1813</v>
      </c>
      <c r="AE2037" s="72" t="s">
        <v>3441</v>
      </c>
    </row>
    <row r="2038" spans="30:31">
      <c r="AD2038" s="72" t="s">
        <v>1814</v>
      </c>
      <c r="AE2038" s="72" t="s">
        <v>2902</v>
      </c>
    </row>
    <row r="2039" spans="30:31">
      <c r="AD2039" s="72" t="s">
        <v>1815</v>
      </c>
      <c r="AE2039" s="72" t="s">
        <v>3838</v>
      </c>
    </row>
    <row r="2040" spans="30:31">
      <c r="AD2040" s="72" t="s">
        <v>4861</v>
      </c>
      <c r="AE2040" s="72" t="s">
        <v>5324</v>
      </c>
    </row>
    <row r="2041" spans="30:31">
      <c r="AD2041" s="72" t="s">
        <v>1816</v>
      </c>
      <c r="AE2041" s="72" t="s">
        <v>4386</v>
      </c>
    </row>
    <row r="2042" spans="30:31">
      <c r="AD2042" s="72" t="s">
        <v>716</v>
      </c>
      <c r="AE2042" s="72" t="s">
        <v>3163</v>
      </c>
    </row>
    <row r="2043" spans="30:31">
      <c r="AD2043" s="72" t="s">
        <v>717</v>
      </c>
      <c r="AE2043" s="72" t="s">
        <v>2621</v>
      </c>
    </row>
    <row r="2044" spans="30:31">
      <c r="AD2044" s="72" t="s">
        <v>718</v>
      </c>
      <c r="AE2044" s="72" t="s">
        <v>4106</v>
      </c>
    </row>
    <row r="2045" spans="30:31">
      <c r="AD2045" s="72" t="s">
        <v>1817</v>
      </c>
      <c r="AE2045" s="72" t="s">
        <v>3442</v>
      </c>
    </row>
    <row r="2046" spans="30:31">
      <c r="AD2046" s="72" t="s">
        <v>1818</v>
      </c>
      <c r="AE2046" s="72" t="s">
        <v>2903</v>
      </c>
    </row>
    <row r="2047" spans="30:31">
      <c r="AD2047" s="72" t="s">
        <v>1819</v>
      </c>
      <c r="AE2047" s="72" t="s">
        <v>3839</v>
      </c>
    </row>
    <row r="2048" spans="30:31">
      <c r="AD2048" s="72" t="s">
        <v>4862</v>
      </c>
      <c r="AE2048" s="72" t="s">
        <v>5325</v>
      </c>
    </row>
    <row r="2049" spans="30:31">
      <c r="AD2049" s="72" t="s">
        <v>1820</v>
      </c>
      <c r="AE2049" s="72" t="s">
        <v>4387</v>
      </c>
    </row>
    <row r="2050" spans="30:31">
      <c r="AD2050" s="72" t="s">
        <v>1805</v>
      </c>
      <c r="AE2050" s="72" t="s">
        <v>3439</v>
      </c>
    </row>
    <row r="2051" spans="30:31">
      <c r="AD2051" s="72" t="s">
        <v>1806</v>
      </c>
      <c r="AE2051" s="72" t="s">
        <v>2900</v>
      </c>
    </row>
    <row r="2052" spans="30:31">
      <c r="AD2052" s="72" t="s">
        <v>1807</v>
      </c>
      <c r="AE2052" s="72" t="s">
        <v>3836</v>
      </c>
    </row>
    <row r="2053" spans="30:31">
      <c r="AD2053" s="72" t="s">
        <v>4859</v>
      </c>
      <c r="AE2053" s="72" t="s">
        <v>5326</v>
      </c>
    </row>
    <row r="2054" spans="30:31">
      <c r="AD2054" s="72" t="s">
        <v>1808</v>
      </c>
      <c r="AE2054" s="72" t="s">
        <v>4384</v>
      </c>
    </row>
    <row r="2055" spans="30:31">
      <c r="AD2055" s="72" t="s">
        <v>713</v>
      </c>
      <c r="AE2055" s="72" t="s">
        <v>3162</v>
      </c>
    </row>
    <row r="2056" spans="30:31">
      <c r="AD2056" s="72" t="s">
        <v>714</v>
      </c>
      <c r="AE2056" s="72" t="s">
        <v>2620</v>
      </c>
    </row>
    <row r="2057" spans="30:31">
      <c r="AD2057" s="72" t="s">
        <v>715</v>
      </c>
      <c r="AE2057" s="72" t="s">
        <v>4105</v>
      </c>
    </row>
    <row r="2058" spans="30:31">
      <c r="AD2058" s="72" t="s">
        <v>1809</v>
      </c>
      <c r="AE2058" s="72" t="s">
        <v>3440</v>
      </c>
    </row>
    <row r="2059" spans="30:31">
      <c r="AD2059" s="72" t="s">
        <v>1810</v>
      </c>
      <c r="AE2059" s="72" t="s">
        <v>2901</v>
      </c>
    </row>
    <row r="2060" spans="30:31">
      <c r="AD2060" s="72" t="s">
        <v>1811</v>
      </c>
      <c r="AE2060" s="72" t="s">
        <v>3837</v>
      </c>
    </row>
    <row r="2061" spans="30:31">
      <c r="AD2061" s="72" t="s">
        <v>4860</v>
      </c>
      <c r="AE2061" s="72" t="s">
        <v>5327</v>
      </c>
    </row>
    <row r="2062" spans="30:31">
      <c r="AD2062" s="72" t="s">
        <v>1812</v>
      </c>
      <c r="AE2062" s="72" t="s">
        <v>4385</v>
      </c>
    </row>
    <row r="2063" spans="30:31">
      <c r="AD2063" s="72" t="s">
        <v>1821</v>
      </c>
      <c r="AE2063" s="72" t="s">
        <v>3443</v>
      </c>
    </row>
    <row r="2064" spans="30:31">
      <c r="AD2064" s="72" t="s">
        <v>1822</v>
      </c>
      <c r="AE2064" s="72" t="s">
        <v>2904</v>
      </c>
    </row>
    <row r="2065" spans="30:31">
      <c r="AD2065" s="72" t="s">
        <v>1823</v>
      </c>
      <c r="AE2065" s="72" t="s">
        <v>3840</v>
      </c>
    </row>
    <row r="2066" spans="30:31">
      <c r="AD2066" s="72" t="s">
        <v>4863</v>
      </c>
      <c r="AE2066" s="72" t="s">
        <v>5328</v>
      </c>
    </row>
    <row r="2067" spans="30:31">
      <c r="AD2067" s="72" t="s">
        <v>1824</v>
      </c>
      <c r="AE2067" s="72" t="s">
        <v>4388</v>
      </c>
    </row>
    <row r="2068" spans="30:31">
      <c r="AD2068" s="72" t="s">
        <v>719</v>
      </c>
      <c r="AE2068" s="72" t="s">
        <v>3164</v>
      </c>
    </row>
    <row r="2069" spans="30:31">
      <c r="AD2069" s="72" t="s">
        <v>720</v>
      </c>
      <c r="AE2069" s="72" t="s">
        <v>2622</v>
      </c>
    </row>
    <row r="2070" spans="30:31">
      <c r="AD2070" s="72" t="s">
        <v>721</v>
      </c>
      <c r="AE2070" s="72" t="s">
        <v>4107</v>
      </c>
    </row>
    <row r="2071" spans="30:31">
      <c r="AD2071" s="72" t="s">
        <v>1825</v>
      </c>
      <c r="AE2071" s="72" t="s">
        <v>3444</v>
      </c>
    </row>
    <row r="2072" spans="30:31">
      <c r="AD2072" s="72" t="s">
        <v>1826</v>
      </c>
      <c r="AE2072" s="72" t="s">
        <v>2905</v>
      </c>
    </row>
    <row r="2073" spans="30:31">
      <c r="AD2073" s="72" t="s">
        <v>1829</v>
      </c>
      <c r="AE2073" s="72" t="s">
        <v>3445</v>
      </c>
    </row>
    <row r="2074" spans="30:31">
      <c r="AD2074" s="72" t="s">
        <v>1830</v>
      </c>
      <c r="AE2074" s="72" t="s">
        <v>2906</v>
      </c>
    </row>
    <row r="2075" spans="30:31">
      <c r="AD2075" s="72" t="s">
        <v>1831</v>
      </c>
      <c r="AE2075" s="72" t="s">
        <v>3842</v>
      </c>
    </row>
    <row r="2076" spans="30:31">
      <c r="AD2076" s="72" t="s">
        <v>4865</v>
      </c>
      <c r="AE2076" s="72" t="s">
        <v>5329</v>
      </c>
    </row>
    <row r="2077" spans="30:31">
      <c r="AD2077" s="72" t="s">
        <v>1832</v>
      </c>
      <c r="AE2077" s="72" t="s">
        <v>4390</v>
      </c>
    </row>
    <row r="2078" spans="30:31">
      <c r="AD2078" s="72" t="s">
        <v>1833</v>
      </c>
      <c r="AE2078" s="72" t="s">
        <v>3446</v>
      </c>
    </row>
    <row r="2079" spans="30:31">
      <c r="AD2079" s="72" t="s">
        <v>1834</v>
      </c>
      <c r="AE2079" s="72" t="s">
        <v>2907</v>
      </c>
    </row>
    <row r="2080" spans="30:31">
      <c r="AD2080" s="72" t="s">
        <v>1835</v>
      </c>
      <c r="AE2080" s="72" t="s">
        <v>3843</v>
      </c>
    </row>
    <row r="2081" spans="30:31">
      <c r="AD2081" s="72" t="s">
        <v>4866</v>
      </c>
      <c r="AE2081" s="72" t="s">
        <v>5330</v>
      </c>
    </row>
    <row r="2082" spans="30:31">
      <c r="AD2082" s="72" t="s">
        <v>1836</v>
      </c>
      <c r="AE2082" s="72" t="s">
        <v>4391</v>
      </c>
    </row>
    <row r="2083" spans="30:31">
      <c r="AD2083" s="72" t="s">
        <v>1827</v>
      </c>
      <c r="AE2083" s="72" t="s">
        <v>3841</v>
      </c>
    </row>
    <row r="2084" spans="30:31">
      <c r="AD2084" s="72" t="s">
        <v>4864</v>
      </c>
      <c r="AE2084" s="72" t="s">
        <v>5331</v>
      </c>
    </row>
    <row r="2085" spans="30:31">
      <c r="AD2085" s="72" t="s">
        <v>1828</v>
      </c>
      <c r="AE2085" s="72" t="s">
        <v>4389</v>
      </c>
    </row>
    <row r="2086" spans="30:31">
      <c r="AD2086" s="72" t="s">
        <v>1837</v>
      </c>
      <c r="AE2086" s="72" t="s">
        <v>3447</v>
      </c>
    </row>
    <row r="2087" spans="30:31">
      <c r="AD2087" s="72" t="s">
        <v>1838</v>
      </c>
      <c r="AE2087" s="72" t="s">
        <v>2908</v>
      </c>
    </row>
    <row r="2088" spans="30:31">
      <c r="AD2088" s="72" t="s">
        <v>1839</v>
      </c>
      <c r="AE2088" s="72" t="s">
        <v>3844</v>
      </c>
    </row>
    <row r="2089" spans="30:31">
      <c r="AD2089" s="72" t="s">
        <v>4867</v>
      </c>
      <c r="AE2089" s="72" t="s">
        <v>5332</v>
      </c>
    </row>
    <row r="2090" spans="30:31">
      <c r="AD2090" s="72" t="s">
        <v>1840</v>
      </c>
      <c r="AE2090" s="72" t="s">
        <v>4392</v>
      </c>
    </row>
    <row r="2091" spans="30:31">
      <c r="AD2091" s="72" t="s">
        <v>722</v>
      </c>
      <c r="AE2091" s="72" t="s">
        <v>3165</v>
      </c>
    </row>
    <row r="2092" spans="30:31">
      <c r="AD2092" s="72" t="s">
        <v>723</v>
      </c>
      <c r="AE2092" s="72" t="s">
        <v>2623</v>
      </c>
    </row>
    <row r="2093" spans="30:31">
      <c r="AD2093" s="72" t="s">
        <v>724</v>
      </c>
      <c r="AE2093" s="72" t="s">
        <v>4108</v>
      </c>
    </row>
    <row r="2094" spans="30:31">
      <c r="AD2094" s="72" t="s">
        <v>1841</v>
      </c>
      <c r="AE2094" s="72" t="s">
        <v>3448</v>
      </c>
    </row>
    <row r="2095" spans="30:31">
      <c r="AD2095" s="72" t="s">
        <v>1842</v>
      </c>
      <c r="AE2095" s="72" t="s">
        <v>2909</v>
      </c>
    </row>
    <row r="2096" spans="30:31">
      <c r="AD2096" s="72" t="s">
        <v>1845</v>
      </c>
      <c r="AE2096" s="72" t="s">
        <v>3449</v>
      </c>
    </row>
    <row r="2097" spans="30:31">
      <c r="AD2097" s="72" t="s">
        <v>1846</v>
      </c>
      <c r="AE2097" s="72" t="s">
        <v>2910</v>
      </c>
    </row>
    <row r="2098" spans="30:31">
      <c r="AD2098" s="72" t="s">
        <v>1847</v>
      </c>
      <c r="AE2098" s="72" t="s">
        <v>3846</v>
      </c>
    </row>
    <row r="2099" spans="30:31">
      <c r="AD2099" s="72" t="s">
        <v>4869</v>
      </c>
      <c r="AE2099" s="72" t="s">
        <v>5333</v>
      </c>
    </row>
    <row r="2100" spans="30:31">
      <c r="AD2100" s="72" t="s">
        <v>1848</v>
      </c>
      <c r="AE2100" s="72" t="s">
        <v>4394</v>
      </c>
    </row>
    <row r="2101" spans="30:31">
      <c r="AD2101" s="72" t="s">
        <v>1849</v>
      </c>
      <c r="AE2101" s="72" t="s">
        <v>3450</v>
      </c>
    </row>
    <row r="2102" spans="30:31">
      <c r="AD2102" s="72" t="s">
        <v>1850</v>
      </c>
      <c r="AE2102" s="72" t="s">
        <v>2911</v>
      </c>
    </row>
    <row r="2103" spans="30:31">
      <c r="AD2103" s="72" t="s">
        <v>1851</v>
      </c>
      <c r="AE2103" s="72" t="s">
        <v>3847</v>
      </c>
    </row>
    <row r="2104" spans="30:31">
      <c r="AD2104" s="72" t="s">
        <v>4870</v>
      </c>
      <c r="AE2104" s="72" t="s">
        <v>5334</v>
      </c>
    </row>
    <row r="2105" spans="30:31">
      <c r="AD2105" s="72" t="s">
        <v>1852</v>
      </c>
      <c r="AE2105" s="72" t="s">
        <v>4395</v>
      </c>
    </row>
    <row r="2106" spans="30:31">
      <c r="AD2106" s="72" t="s">
        <v>1843</v>
      </c>
      <c r="AE2106" s="72" t="s">
        <v>3845</v>
      </c>
    </row>
    <row r="2107" spans="30:31">
      <c r="AD2107" s="72" t="s">
        <v>4868</v>
      </c>
      <c r="AE2107" s="72" t="s">
        <v>5335</v>
      </c>
    </row>
    <row r="2108" spans="30:31">
      <c r="AD2108" s="72" t="s">
        <v>1844</v>
      </c>
      <c r="AE2108" s="72" t="s">
        <v>4393</v>
      </c>
    </row>
    <row r="2109" spans="30:31">
      <c r="AD2109" s="72" t="s">
        <v>1853</v>
      </c>
      <c r="AE2109" s="72" t="s">
        <v>3451</v>
      </c>
    </row>
    <row r="2110" spans="30:31">
      <c r="AD2110" s="72" t="s">
        <v>1854</v>
      </c>
      <c r="AE2110" s="72" t="s">
        <v>2912</v>
      </c>
    </row>
    <row r="2111" spans="30:31">
      <c r="AD2111" s="72" t="s">
        <v>1855</v>
      </c>
      <c r="AE2111" s="72" t="s">
        <v>3848</v>
      </c>
    </row>
    <row r="2112" spans="30:31">
      <c r="AD2112" s="72" t="s">
        <v>4871</v>
      </c>
      <c r="AE2112" s="72" t="s">
        <v>5336</v>
      </c>
    </row>
    <row r="2113" spans="30:31">
      <c r="AD2113" s="72" t="s">
        <v>1856</v>
      </c>
      <c r="AE2113" s="72" t="s">
        <v>4396</v>
      </c>
    </row>
    <row r="2114" spans="30:31">
      <c r="AD2114" s="72" t="s">
        <v>725</v>
      </c>
      <c r="AE2114" s="72" t="s">
        <v>3166</v>
      </c>
    </row>
    <row r="2115" spans="30:31">
      <c r="AD2115" s="72" t="s">
        <v>726</v>
      </c>
      <c r="AE2115" s="72" t="s">
        <v>2624</v>
      </c>
    </row>
    <row r="2116" spans="30:31">
      <c r="AD2116" s="72" t="s">
        <v>727</v>
      </c>
      <c r="AE2116" s="72" t="s">
        <v>4109</v>
      </c>
    </row>
    <row r="2117" spans="30:31">
      <c r="AD2117" s="72" t="s">
        <v>1857</v>
      </c>
      <c r="AE2117" s="72" t="s">
        <v>3452</v>
      </c>
    </row>
    <row r="2118" spans="30:31">
      <c r="AD2118" s="72" t="s">
        <v>1858</v>
      </c>
      <c r="AE2118" s="72" t="s">
        <v>2913</v>
      </c>
    </row>
    <row r="2119" spans="30:31">
      <c r="AD2119" s="72" t="s">
        <v>1861</v>
      </c>
      <c r="AE2119" s="72" t="s">
        <v>3453</v>
      </c>
    </row>
    <row r="2120" spans="30:31">
      <c r="AD2120" s="72" t="s">
        <v>1862</v>
      </c>
      <c r="AE2120" s="72" t="s">
        <v>2914</v>
      </c>
    </row>
    <row r="2121" spans="30:31">
      <c r="AD2121" s="72" t="s">
        <v>1863</v>
      </c>
      <c r="AE2121" s="72" t="s">
        <v>3850</v>
      </c>
    </row>
    <row r="2122" spans="30:31">
      <c r="AD2122" s="72" t="s">
        <v>4873</v>
      </c>
      <c r="AE2122" s="72" t="s">
        <v>5337</v>
      </c>
    </row>
    <row r="2123" spans="30:31">
      <c r="AD2123" s="72" t="s">
        <v>1864</v>
      </c>
      <c r="AE2123" s="72" t="s">
        <v>4398</v>
      </c>
    </row>
    <row r="2124" spans="30:31">
      <c r="AD2124" s="72" t="s">
        <v>1865</v>
      </c>
      <c r="AE2124" s="72" t="s">
        <v>3454</v>
      </c>
    </row>
    <row r="2125" spans="30:31">
      <c r="AD2125" s="72" t="s">
        <v>1866</v>
      </c>
      <c r="AE2125" s="72" t="s">
        <v>2915</v>
      </c>
    </row>
    <row r="2126" spans="30:31">
      <c r="AD2126" s="72" t="s">
        <v>1867</v>
      </c>
      <c r="AE2126" s="72" t="s">
        <v>3851</v>
      </c>
    </row>
    <row r="2127" spans="30:31">
      <c r="AD2127" s="74" t="s">
        <v>4874</v>
      </c>
      <c r="AE2127" s="74" t="s">
        <v>5338</v>
      </c>
    </row>
    <row r="2128" spans="30:31">
      <c r="AD2128" s="27" t="s">
        <v>1868</v>
      </c>
      <c r="AE2128" s="27" t="s">
        <v>4399</v>
      </c>
    </row>
    <row r="2129" spans="30:31">
      <c r="AD2129" s="27" t="s">
        <v>1859</v>
      </c>
      <c r="AE2129" s="27" t="s">
        <v>3849</v>
      </c>
    </row>
    <row r="2130" spans="30:31">
      <c r="AD2130" s="27" t="s">
        <v>4872</v>
      </c>
      <c r="AE2130" s="27" t="s">
        <v>5339</v>
      </c>
    </row>
    <row r="2131" spans="30:31">
      <c r="AD2131" s="27" t="s">
        <v>1860</v>
      </c>
      <c r="AE2131" s="27" t="s">
        <v>4397</v>
      </c>
    </row>
    <row r="2132" spans="30:31">
      <c r="AD2132" s="27" t="s">
        <v>1869</v>
      </c>
      <c r="AE2132" s="27" t="s">
        <v>3455</v>
      </c>
    </row>
    <row r="2133" spans="30:31">
      <c r="AD2133" s="27" t="s">
        <v>1870</v>
      </c>
      <c r="AE2133" s="27" t="s">
        <v>2916</v>
      </c>
    </row>
    <row r="2134" spans="30:31">
      <c r="AD2134" s="27" t="s">
        <v>1871</v>
      </c>
      <c r="AE2134" s="27" t="s">
        <v>3852</v>
      </c>
    </row>
    <row r="2135" spans="30:31">
      <c r="AD2135" s="27" t="s">
        <v>4875</v>
      </c>
      <c r="AE2135" s="27" t="s">
        <v>5340</v>
      </c>
    </row>
    <row r="2136" spans="30:31">
      <c r="AD2136" s="27" t="s">
        <v>1872</v>
      </c>
      <c r="AE2136" s="27" t="s">
        <v>4400</v>
      </c>
    </row>
    <row r="2137" spans="30:31">
      <c r="AD2137" s="27" t="s">
        <v>728</v>
      </c>
      <c r="AE2137" s="27" t="s">
        <v>3167</v>
      </c>
    </row>
    <row r="2138" spans="30:31">
      <c r="AD2138" s="27" t="s">
        <v>729</v>
      </c>
      <c r="AE2138" s="27" t="s">
        <v>2625</v>
      </c>
    </row>
    <row r="2139" spans="30:31">
      <c r="AD2139" s="27" t="s">
        <v>730</v>
      </c>
      <c r="AE2139" s="27" t="s">
        <v>4110</v>
      </c>
    </row>
    <row r="2140" spans="30:31">
      <c r="AD2140" s="27" t="s">
        <v>1873</v>
      </c>
      <c r="AE2140" s="27" t="s">
        <v>3456</v>
      </c>
    </row>
    <row r="2141" spans="30:31">
      <c r="AD2141" s="27" t="s">
        <v>1874</v>
      </c>
      <c r="AE2141" s="27" t="s">
        <v>2917</v>
      </c>
    </row>
    <row r="2142" spans="30:31">
      <c r="AD2142" s="27" t="s">
        <v>1875</v>
      </c>
      <c r="AE2142" s="27" t="s">
        <v>3853</v>
      </c>
    </row>
    <row r="2143" spans="30:31">
      <c r="AD2143" s="27" t="s">
        <v>4876</v>
      </c>
      <c r="AE2143" s="27" t="s">
        <v>5341</v>
      </c>
    </row>
    <row r="2144" spans="30:31">
      <c r="AD2144" s="27" t="s">
        <v>1876</v>
      </c>
      <c r="AE2144" s="27" t="s">
        <v>4401</v>
      </c>
    </row>
    <row r="2145" spans="30:31">
      <c r="AD2145" s="27" t="s">
        <v>1877</v>
      </c>
      <c r="AE2145" s="27" t="s">
        <v>3457</v>
      </c>
    </row>
    <row r="2146" spans="30:31">
      <c r="AD2146" s="27" t="s">
        <v>1878</v>
      </c>
      <c r="AE2146" s="27" t="s">
        <v>2918</v>
      </c>
    </row>
    <row r="2147" spans="30:31">
      <c r="AD2147" s="27" t="s">
        <v>1879</v>
      </c>
      <c r="AE2147" s="27" t="s">
        <v>3854</v>
      </c>
    </row>
    <row r="2148" spans="30:31">
      <c r="AD2148" s="27" t="s">
        <v>4877</v>
      </c>
      <c r="AE2148" s="27" t="s">
        <v>5342</v>
      </c>
    </row>
    <row r="2149" spans="30:31">
      <c r="AD2149" s="27" t="s">
        <v>1880</v>
      </c>
      <c r="AE2149" s="27" t="s">
        <v>4402</v>
      </c>
    </row>
    <row r="2150" spans="30:31">
      <c r="AD2150" s="27" t="s">
        <v>731</v>
      </c>
      <c r="AE2150" s="27" t="s">
        <v>3168</v>
      </c>
    </row>
    <row r="2151" spans="30:31">
      <c r="AD2151" s="27" t="s">
        <v>732</v>
      </c>
      <c r="AE2151" s="27" t="s">
        <v>2626</v>
      </c>
    </row>
    <row r="2152" spans="30:31">
      <c r="AD2152" s="27" t="s">
        <v>733</v>
      </c>
      <c r="AE2152" s="27" t="s">
        <v>4111</v>
      </c>
    </row>
    <row r="2153" spans="30:31">
      <c r="AD2153" s="27" t="s">
        <v>1881</v>
      </c>
      <c r="AE2153" s="27" t="s">
        <v>3458</v>
      </c>
    </row>
    <row r="2154" spans="30:31">
      <c r="AD2154" s="27" t="s">
        <v>1882</v>
      </c>
      <c r="AE2154" s="27" t="s">
        <v>2919</v>
      </c>
    </row>
    <row r="2155" spans="30:31">
      <c r="AD2155" s="27" t="s">
        <v>1883</v>
      </c>
      <c r="AE2155" s="27" t="s">
        <v>3855</v>
      </c>
    </row>
    <row r="2156" spans="30:31">
      <c r="AD2156" s="27" t="s">
        <v>4878</v>
      </c>
      <c r="AE2156" s="27" t="s">
        <v>5343</v>
      </c>
    </row>
    <row r="2157" spans="30:31">
      <c r="AD2157" s="27" t="s">
        <v>1884</v>
      </c>
      <c r="AE2157" s="27" t="s">
        <v>4403</v>
      </c>
    </row>
    <row r="2158" spans="30:31">
      <c r="AD2158" s="27" t="s">
        <v>1893</v>
      </c>
      <c r="AE2158" s="27" t="s">
        <v>3461</v>
      </c>
    </row>
    <row r="2159" spans="30:31">
      <c r="AD2159" s="27" t="s">
        <v>1894</v>
      </c>
      <c r="AE2159" s="27" t="s">
        <v>2922</v>
      </c>
    </row>
    <row r="2160" spans="30:31">
      <c r="AD2160" s="27" t="s">
        <v>1895</v>
      </c>
      <c r="AE2160" s="27" t="s">
        <v>3858</v>
      </c>
    </row>
    <row r="2161" spans="30:31">
      <c r="AD2161" s="27" t="s">
        <v>4881</v>
      </c>
      <c r="AE2161" s="27" t="s">
        <v>5344</v>
      </c>
    </row>
    <row r="2162" spans="30:31">
      <c r="AD2162" s="27" t="s">
        <v>1896</v>
      </c>
      <c r="AE2162" s="27" t="s">
        <v>4406</v>
      </c>
    </row>
    <row r="2163" spans="30:31">
      <c r="AD2163" s="27" t="s">
        <v>737</v>
      </c>
      <c r="AE2163" s="27" t="s">
        <v>3170</v>
      </c>
    </row>
    <row r="2164" spans="30:31">
      <c r="AD2164" s="27" t="s">
        <v>738</v>
      </c>
      <c r="AE2164" s="27" t="s">
        <v>2628</v>
      </c>
    </row>
    <row r="2165" spans="30:31">
      <c r="AD2165" s="27" t="s">
        <v>739</v>
      </c>
      <c r="AE2165" s="27" t="s">
        <v>4113</v>
      </c>
    </row>
    <row r="2166" spans="30:31">
      <c r="AD2166" s="27" t="s">
        <v>1897</v>
      </c>
      <c r="AE2166" s="27" t="s">
        <v>3462</v>
      </c>
    </row>
    <row r="2167" spans="30:31">
      <c r="AD2167" s="27" t="s">
        <v>1898</v>
      </c>
      <c r="AE2167" s="27" t="s">
        <v>2923</v>
      </c>
    </row>
    <row r="2168" spans="30:31">
      <c r="AD2168" s="27" t="s">
        <v>1899</v>
      </c>
      <c r="AE2168" s="27" t="s">
        <v>3859</v>
      </c>
    </row>
    <row r="2169" spans="30:31">
      <c r="AD2169" s="27" t="s">
        <v>4882</v>
      </c>
      <c r="AE2169" s="27" t="s">
        <v>5345</v>
      </c>
    </row>
    <row r="2170" spans="30:31">
      <c r="AD2170" s="27" t="s">
        <v>1900</v>
      </c>
      <c r="AE2170" s="27" t="s">
        <v>4407</v>
      </c>
    </row>
    <row r="2171" spans="30:31">
      <c r="AD2171" s="27" t="s">
        <v>1885</v>
      </c>
      <c r="AE2171" s="27" t="s">
        <v>3459</v>
      </c>
    </row>
    <row r="2172" spans="30:31">
      <c r="AD2172" s="27" t="s">
        <v>1886</v>
      </c>
      <c r="AE2172" s="27" t="s">
        <v>2920</v>
      </c>
    </row>
    <row r="2173" spans="30:31">
      <c r="AD2173" s="27" t="s">
        <v>1887</v>
      </c>
      <c r="AE2173" s="27" t="s">
        <v>3856</v>
      </c>
    </row>
    <row r="2174" spans="30:31">
      <c r="AD2174" s="27" t="s">
        <v>4879</v>
      </c>
      <c r="AE2174" s="27" t="s">
        <v>5346</v>
      </c>
    </row>
    <row r="2175" spans="30:31">
      <c r="AD2175" s="27" t="s">
        <v>1888</v>
      </c>
      <c r="AE2175" s="27" t="s">
        <v>4404</v>
      </c>
    </row>
    <row r="2176" spans="30:31">
      <c r="AD2176" s="27" t="s">
        <v>734</v>
      </c>
      <c r="AE2176" s="27" t="s">
        <v>3169</v>
      </c>
    </row>
    <row r="2177" spans="30:31">
      <c r="AD2177" s="27" t="s">
        <v>735</v>
      </c>
      <c r="AE2177" s="27" t="s">
        <v>2627</v>
      </c>
    </row>
    <row r="2178" spans="30:31">
      <c r="AD2178" s="27" t="s">
        <v>736</v>
      </c>
      <c r="AE2178" s="27" t="s">
        <v>4112</v>
      </c>
    </row>
    <row r="2179" spans="30:31">
      <c r="AD2179" s="27" t="s">
        <v>1889</v>
      </c>
      <c r="AE2179" s="27" t="s">
        <v>3460</v>
      </c>
    </row>
    <row r="2180" spans="30:31">
      <c r="AD2180" s="27" t="s">
        <v>1890</v>
      </c>
      <c r="AE2180" s="27" t="s">
        <v>2921</v>
      </c>
    </row>
    <row r="2181" spans="30:31">
      <c r="AD2181" s="27" t="s">
        <v>1891</v>
      </c>
      <c r="AE2181" s="27" t="s">
        <v>3857</v>
      </c>
    </row>
    <row r="2182" spans="30:31">
      <c r="AD2182" s="27" t="s">
        <v>4880</v>
      </c>
      <c r="AE2182" s="27" t="s">
        <v>5347</v>
      </c>
    </row>
    <row r="2183" spans="30:31">
      <c r="AD2183" s="27" t="s">
        <v>1892</v>
      </c>
      <c r="AE2183" s="27" t="s">
        <v>4405</v>
      </c>
    </row>
    <row r="2184" spans="30:31">
      <c r="AD2184" s="27" t="s">
        <v>1909</v>
      </c>
      <c r="AE2184" s="27" t="s">
        <v>3465</v>
      </c>
    </row>
    <row r="2185" spans="30:31">
      <c r="AD2185" s="27" t="s">
        <v>1910</v>
      </c>
      <c r="AE2185" s="27" t="s">
        <v>2926</v>
      </c>
    </row>
    <row r="2186" spans="30:31">
      <c r="AD2186" s="27" t="s">
        <v>1911</v>
      </c>
      <c r="AE2186" s="27" t="s">
        <v>3862</v>
      </c>
    </row>
    <row r="2187" spans="30:31">
      <c r="AD2187" s="27" t="s">
        <v>4885</v>
      </c>
      <c r="AE2187" s="27" t="s">
        <v>5348</v>
      </c>
    </row>
    <row r="2188" spans="30:31">
      <c r="AD2188" s="27" t="s">
        <v>1912</v>
      </c>
      <c r="AE2188" s="27" t="s">
        <v>4410</v>
      </c>
    </row>
    <row r="2189" spans="30:31">
      <c r="AD2189" s="27" t="s">
        <v>743</v>
      </c>
      <c r="AE2189" s="27" t="s">
        <v>3172</v>
      </c>
    </row>
    <row r="2190" spans="30:31">
      <c r="AD2190" s="27" t="s">
        <v>744</v>
      </c>
      <c r="AE2190" s="27" t="s">
        <v>2630</v>
      </c>
    </row>
    <row r="2191" spans="30:31">
      <c r="AD2191" s="27" t="s">
        <v>745</v>
      </c>
      <c r="AE2191" s="27" t="s">
        <v>4115</v>
      </c>
    </row>
    <row r="2192" spans="30:31">
      <c r="AD2192" s="27" t="s">
        <v>1913</v>
      </c>
      <c r="AE2192" s="27" t="s">
        <v>3466</v>
      </c>
    </row>
    <row r="2193" spans="30:31">
      <c r="AD2193" s="27" t="s">
        <v>1914</v>
      </c>
      <c r="AE2193" s="27" t="s">
        <v>2927</v>
      </c>
    </row>
    <row r="2194" spans="30:31">
      <c r="AD2194" s="27" t="s">
        <v>1915</v>
      </c>
      <c r="AE2194" s="27" t="s">
        <v>3863</v>
      </c>
    </row>
    <row r="2195" spans="30:31">
      <c r="AD2195" s="27" t="s">
        <v>4886</v>
      </c>
      <c r="AE2195" s="27" t="s">
        <v>5349</v>
      </c>
    </row>
    <row r="2196" spans="30:31">
      <c r="AD2196" s="27" t="s">
        <v>1916</v>
      </c>
      <c r="AE2196" s="27" t="s">
        <v>4411</v>
      </c>
    </row>
    <row r="2197" spans="30:31">
      <c r="AD2197" s="27" t="s">
        <v>1901</v>
      </c>
      <c r="AE2197" s="27" t="s">
        <v>3463</v>
      </c>
    </row>
    <row r="2198" spans="30:31">
      <c r="AD2198" s="27" t="s">
        <v>1902</v>
      </c>
      <c r="AE2198" s="27" t="s">
        <v>2924</v>
      </c>
    </row>
    <row r="2199" spans="30:31">
      <c r="AD2199" s="27" t="s">
        <v>1903</v>
      </c>
      <c r="AE2199" s="27" t="s">
        <v>3860</v>
      </c>
    </row>
    <row r="2200" spans="30:31">
      <c r="AD2200" s="27" t="s">
        <v>4883</v>
      </c>
      <c r="AE2200" s="27" t="s">
        <v>5350</v>
      </c>
    </row>
    <row r="2201" spans="30:31">
      <c r="AD2201" s="27" t="s">
        <v>1904</v>
      </c>
      <c r="AE2201" s="27" t="s">
        <v>4408</v>
      </c>
    </row>
    <row r="2202" spans="30:31">
      <c r="AD2202" s="27" t="s">
        <v>740</v>
      </c>
      <c r="AE2202" s="27" t="s">
        <v>3171</v>
      </c>
    </row>
    <row r="2203" spans="30:31">
      <c r="AD2203" s="27" t="s">
        <v>741</v>
      </c>
      <c r="AE2203" s="27" t="s">
        <v>2629</v>
      </c>
    </row>
    <row r="2204" spans="30:31">
      <c r="AD2204" s="27" t="s">
        <v>742</v>
      </c>
      <c r="AE2204" s="27" t="s">
        <v>4114</v>
      </c>
    </row>
    <row r="2205" spans="30:31">
      <c r="AD2205" s="27" t="s">
        <v>1905</v>
      </c>
      <c r="AE2205" s="27" t="s">
        <v>3464</v>
      </c>
    </row>
    <row r="2206" spans="30:31">
      <c r="AD2206" s="27" t="s">
        <v>1906</v>
      </c>
      <c r="AE2206" s="27" t="s">
        <v>2925</v>
      </c>
    </row>
    <row r="2207" spans="30:31">
      <c r="AD2207" s="27" t="s">
        <v>1907</v>
      </c>
      <c r="AE2207" s="27" t="s">
        <v>3861</v>
      </c>
    </row>
    <row r="2208" spans="30:31">
      <c r="AD2208" s="27" t="s">
        <v>4884</v>
      </c>
      <c r="AE2208" s="27" t="s">
        <v>5351</v>
      </c>
    </row>
    <row r="2209" spans="30:31">
      <c r="AD2209" s="27" t="s">
        <v>1908</v>
      </c>
      <c r="AE2209" s="27" t="s">
        <v>4409</v>
      </c>
    </row>
    <row r="2210" spans="30:31">
      <c r="AD2210" s="27" t="s">
        <v>1917</v>
      </c>
      <c r="AE2210" s="27" t="s">
        <v>3467</v>
      </c>
    </row>
    <row r="2211" spans="30:31">
      <c r="AD2211" s="27" t="s">
        <v>1918</v>
      </c>
      <c r="AE2211" s="27" t="s">
        <v>2928</v>
      </c>
    </row>
    <row r="2212" spans="30:31">
      <c r="AD2212" s="27" t="s">
        <v>1919</v>
      </c>
      <c r="AE2212" s="27" t="s">
        <v>3864</v>
      </c>
    </row>
    <row r="2213" spans="30:31">
      <c r="AD2213" s="27" t="s">
        <v>4887</v>
      </c>
      <c r="AE2213" s="27" t="s">
        <v>5352</v>
      </c>
    </row>
    <row r="2214" spans="30:31">
      <c r="AD2214" s="27" t="s">
        <v>1920</v>
      </c>
      <c r="AE2214" s="27" t="s">
        <v>4412</v>
      </c>
    </row>
    <row r="2215" spans="30:31">
      <c r="AD2215" s="27" t="s">
        <v>746</v>
      </c>
      <c r="AE2215" s="27" t="s">
        <v>3173</v>
      </c>
    </row>
    <row r="2216" spans="30:31">
      <c r="AD2216" s="27" t="s">
        <v>747</v>
      </c>
      <c r="AE2216" s="27" t="s">
        <v>2631</v>
      </c>
    </row>
    <row r="2217" spans="30:31">
      <c r="AD2217" s="27" t="s">
        <v>748</v>
      </c>
      <c r="AE2217" s="27" t="s">
        <v>4116</v>
      </c>
    </row>
    <row r="2218" spans="30:31">
      <c r="AD2218" s="27" t="s">
        <v>1921</v>
      </c>
      <c r="AE2218" s="27" t="s">
        <v>3468</v>
      </c>
    </row>
    <row r="2219" spans="30:31">
      <c r="AD2219" s="27" t="s">
        <v>1922</v>
      </c>
      <c r="AE2219" s="27" t="s">
        <v>2929</v>
      </c>
    </row>
    <row r="2220" spans="30:31">
      <c r="AD2220" s="27" t="s">
        <v>1923</v>
      </c>
      <c r="AE2220" s="27" t="s">
        <v>3865</v>
      </c>
    </row>
    <row r="2221" spans="30:31">
      <c r="AD2221" s="27" t="s">
        <v>4888</v>
      </c>
      <c r="AE2221" s="27" t="s">
        <v>5353</v>
      </c>
    </row>
    <row r="2222" spans="30:31">
      <c r="AD2222" s="27" t="s">
        <v>1924</v>
      </c>
      <c r="AE2222" s="27" t="s">
        <v>4413</v>
      </c>
    </row>
    <row r="2223" spans="30:31">
      <c r="AD2223" s="27" t="s">
        <v>1925</v>
      </c>
      <c r="AE2223" s="27" t="s">
        <v>3469</v>
      </c>
    </row>
    <row r="2224" spans="30:31">
      <c r="AD2224" s="27" t="s">
        <v>1926</v>
      </c>
      <c r="AE2224" s="27" t="s">
        <v>2930</v>
      </c>
    </row>
    <row r="2225" spans="30:31">
      <c r="AD2225" s="27" t="s">
        <v>1927</v>
      </c>
      <c r="AE2225" s="27" t="s">
        <v>3866</v>
      </c>
    </row>
    <row r="2226" spans="30:31">
      <c r="AD2226" s="27" t="s">
        <v>4889</v>
      </c>
      <c r="AE2226" s="27" t="s">
        <v>5354</v>
      </c>
    </row>
    <row r="2227" spans="30:31">
      <c r="AD2227" s="27" t="s">
        <v>1928</v>
      </c>
      <c r="AE2227" s="27" t="s">
        <v>4414</v>
      </c>
    </row>
    <row r="2228" spans="30:31">
      <c r="AD2228" s="27" t="s">
        <v>749</v>
      </c>
      <c r="AE2228" s="27" t="s">
        <v>3174</v>
      </c>
    </row>
    <row r="2229" spans="30:31">
      <c r="AD2229" s="27" t="s">
        <v>750</v>
      </c>
      <c r="AE2229" s="27" t="s">
        <v>2632</v>
      </c>
    </row>
    <row r="2230" spans="30:31">
      <c r="AD2230" s="27" t="s">
        <v>751</v>
      </c>
      <c r="AE2230" s="27" t="s">
        <v>4117</v>
      </c>
    </row>
    <row r="2231" spans="30:31">
      <c r="AD2231" s="27" t="s">
        <v>1929</v>
      </c>
      <c r="AE2231" s="27" t="s">
        <v>3470</v>
      </c>
    </row>
    <row r="2232" spans="30:31">
      <c r="AD2232" s="27" t="s">
        <v>1930</v>
      </c>
      <c r="AE2232" s="27" t="s">
        <v>2931</v>
      </c>
    </row>
    <row r="2233" spans="30:31">
      <c r="AD2233" s="27" t="s">
        <v>1931</v>
      </c>
      <c r="AE2233" s="27" t="s">
        <v>3867</v>
      </c>
    </row>
    <row r="2234" spans="30:31">
      <c r="AD2234" s="27" t="s">
        <v>4890</v>
      </c>
      <c r="AE2234" s="27" t="s">
        <v>5355</v>
      </c>
    </row>
    <row r="2235" spans="30:31">
      <c r="AD2235" s="27" t="s">
        <v>1932</v>
      </c>
      <c r="AE2235" s="27" t="s">
        <v>4415</v>
      </c>
    </row>
    <row r="2236" spans="30:31">
      <c r="AD2236" s="27" t="s">
        <v>1933</v>
      </c>
      <c r="AE2236" s="27" t="s">
        <v>3471</v>
      </c>
    </row>
    <row r="2237" spans="30:31">
      <c r="AD2237" s="27" t="s">
        <v>1934</v>
      </c>
      <c r="AE2237" s="27" t="s">
        <v>2932</v>
      </c>
    </row>
    <row r="2238" spans="30:31">
      <c r="AD2238" s="27" t="s">
        <v>1935</v>
      </c>
      <c r="AE2238" s="27" t="s">
        <v>3868</v>
      </c>
    </row>
    <row r="2239" spans="30:31">
      <c r="AD2239" s="27" t="s">
        <v>4891</v>
      </c>
      <c r="AE2239" s="27" t="s">
        <v>5356</v>
      </c>
    </row>
    <row r="2240" spans="30:31">
      <c r="AD2240" s="27" t="s">
        <v>1936</v>
      </c>
      <c r="AE2240" s="27" t="s">
        <v>4416</v>
      </c>
    </row>
    <row r="2241" spans="30:31">
      <c r="AD2241" s="27" t="s">
        <v>752</v>
      </c>
      <c r="AE2241" s="27" t="s">
        <v>3175</v>
      </c>
    </row>
    <row r="2242" spans="30:31">
      <c r="AD2242" s="27" t="s">
        <v>753</v>
      </c>
      <c r="AE2242" s="27" t="s">
        <v>2633</v>
      </c>
    </row>
    <row r="2243" spans="30:31">
      <c r="AD2243" s="27" t="s">
        <v>754</v>
      </c>
      <c r="AE2243" s="27" t="s">
        <v>4118</v>
      </c>
    </row>
    <row r="2244" spans="30:31">
      <c r="AD2244" s="27" t="s">
        <v>1937</v>
      </c>
      <c r="AE2244" s="27" t="s">
        <v>3472</v>
      </c>
    </row>
    <row r="2245" spans="30:31">
      <c r="AD2245" s="27" t="s">
        <v>1938</v>
      </c>
      <c r="AE2245" s="27" t="s">
        <v>2933</v>
      </c>
    </row>
    <row r="2246" spans="30:31">
      <c r="AD2246" s="27" t="s">
        <v>1939</v>
      </c>
      <c r="AE2246" s="27" t="s">
        <v>3869</v>
      </c>
    </row>
    <row r="2247" spans="30:31">
      <c r="AD2247" s="27" t="s">
        <v>4892</v>
      </c>
      <c r="AE2247" s="27" t="s">
        <v>5357</v>
      </c>
    </row>
    <row r="2248" spans="30:31">
      <c r="AD2248" s="27" t="s">
        <v>1940</v>
      </c>
      <c r="AE2248" s="27" t="s">
        <v>4417</v>
      </c>
    </row>
    <row r="2249" spans="30:31">
      <c r="AD2249" s="27" t="s">
        <v>1941</v>
      </c>
      <c r="AE2249" s="27" t="s">
        <v>3473</v>
      </c>
    </row>
    <row r="2250" spans="30:31">
      <c r="AD2250" s="27" t="s">
        <v>1942</v>
      </c>
      <c r="AE2250" s="27" t="s">
        <v>2934</v>
      </c>
    </row>
    <row r="2251" spans="30:31">
      <c r="AD2251" s="27" t="s">
        <v>1943</v>
      </c>
      <c r="AE2251" s="27" t="s">
        <v>3870</v>
      </c>
    </row>
    <row r="2252" spans="30:31">
      <c r="AD2252" s="27" t="s">
        <v>4893</v>
      </c>
      <c r="AE2252" s="27" t="s">
        <v>5358</v>
      </c>
    </row>
    <row r="2253" spans="30:31">
      <c r="AD2253" s="27" t="s">
        <v>1944</v>
      </c>
      <c r="AE2253" s="27" t="s">
        <v>4418</v>
      </c>
    </row>
    <row r="2254" spans="30:31">
      <c r="AD2254" s="27" t="s">
        <v>755</v>
      </c>
      <c r="AE2254" s="27" t="s">
        <v>3176</v>
      </c>
    </row>
    <row r="2255" spans="30:31">
      <c r="AD2255" s="27" t="s">
        <v>756</v>
      </c>
      <c r="AE2255" s="27" t="s">
        <v>2634</v>
      </c>
    </row>
    <row r="2256" spans="30:31">
      <c r="AD2256" s="27" t="s">
        <v>757</v>
      </c>
      <c r="AE2256" s="27" t="s">
        <v>4119</v>
      </c>
    </row>
    <row r="2257" spans="30:31">
      <c r="AD2257" s="27" t="s">
        <v>1945</v>
      </c>
      <c r="AE2257" s="27" t="s">
        <v>3474</v>
      </c>
    </row>
    <row r="2258" spans="30:31">
      <c r="AD2258" s="27" t="s">
        <v>1946</v>
      </c>
      <c r="AE2258" s="27" t="s">
        <v>2935</v>
      </c>
    </row>
    <row r="2259" spans="30:31">
      <c r="AD2259" s="27" t="s">
        <v>1947</v>
      </c>
      <c r="AE2259" s="27" t="s">
        <v>3871</v>
      </c>
    </row>
    <row r="2260" spans="30:31">
      <c r="AD2260" s="27" t="s">
        <v>4894</v>
      </c>
      <c r="AE2260" s="27" t="s">
        <v>5359</v>
      </c>
    </row>
    <row r="2261" spans="30:31">
      <c r="AD2261" s="27" t="s">
        <v>1948</v>
      </c>
      <c r="AE2261" s="27" t="s">
        <v>4419</v>
      </c>
    </row>
    <row r="2262" spans="30:31">
      <c r="AD2262" s="27" t="s">
        <v>1949</v>
      </c>
      <c r="AE2262" s="27" t="s">
        <v>3475</v>
      </c>
    </row>
    <row r="2263" spans="30:31">
      <c r="AD2263" s="27" t="s">
        <v>1950</v>
      </c>
      <c r="AE2263" s="27" t="s">
        <v>2936</v>
      </c>
    </row>
    <row r="2264" spans="30:31">
      <c r="AD2264" s="27" t="s">
        <v>1951</v>
      </c>
      <c r="AE2264" s="27" t="s">
        <v>3872</v>
      </c>
    </row>
    <row r="2265" spans="30:31">
      <c r="AD2265" s="27" t="s">
        <v>4895</v>
      </c>
      <c r="AE2265" s="27" t="s">
        <v>5360</v>
      </c>
    </row>
    <row r="2266" spans="30:31">
      <c r="AD2266" s="27" t="s">
        <v>1952</v>
      </c>
      <c r="AE2266" s="27" t="s">
        <v>4420</v>
      </c>
    </row>
    <row r="2267" spans="30:31">
      <c r="AD2267" s="27" t="s">
        <v>758</v>
      </c>
      <c r="AE2267" s="27" t="s">
        <v>3177</v>
      </c>
    </row>
    <row r="2268" spans="30:31">
      <c r="AD2268" s="27" t="s">
        <v>759</v>
      </c>
      <c r="AE2268" s="27" t="s">
        <v>2635</v>
      </c>
    </row>
    <row r="2269" spans="30:31">
      <c r="AD2269" s="27" t="s">
        <v>760</v>
      </c>
      <c r="AE2269" s="27" t="s">
        <v>4120</v>
      </c>
    </row>
    <row r="2270" spans="30:31">
      <c r="AD2270" s="27" t="s">
        <v>1953</v>
      </c>
      <c r="AE2270" s="27" t="s">
        <v>3476</v>
      </c>
    </row>
    <row r="2271" spans="30:31">
      <c r="AD2271" s="27" t="s">
        <v>1954</v>
      </c>
      <c r="AE2271" s="27" t="s">
        <v>2937</v>
      </c>
    </row>
    <row r="2272" spans="30:31">
      <c r="AD2272" s="27" t="s">
        <v>1955</v>
      </c>
      <c r="AE2272" s="27" t="s">
        <v>3873</v>
      </c>
    </row>
    <row r="2273" spans="30:31">
      <c r="AD2273" s="27" t="s">
        <v>4896</v>
      </c>
      <c r="AE2273" s="27" t="s">
        <v>5361</v>
      </c>
    </row>
    <row r="2274" spans="30:31">
      <c r="AD2274" s="27" t="s">
        <v>1956</v>
      </c>
      <c r="AE2274" s="27" t="s">
        <v>4421</v>
      </c>
    </row>
    <row r="2275" spans="30:31">
      <c r="AD2275" s="27" t="s">
        <v>1957</v>
      </c>
      <c r="AE2275" s="27" t="s">
        <v>3477</v>
      </c>
    </row>
    <row r="2276" spans="30:31">
      <c r="AD2276" s="27" t="s">
        <v>1958</v>
      </c>
      <c r="AE2276" s="27" t="s">
        <v>2938</v>
      </c>
    </row>
    <row r="2277" spans="30:31">
      <c r="AD2277" s="27" t="s">
        <v>1959</v>
      </c>
      <c r="AE2277" s="27" t="s">
        <v>3874</v>
      </c>
    </row>
    <row r="2278" spans="30:31">
      <c r="AD2278" s="27" t="s">
        <v>4897</v>
      </c>
      <c r="AE2278" s="27" t="s">
        <v>5362</v>
      </c>
    </row>
    <row r="2279" spans="30:31">
      <c r="AD2279" s="27" t="s">
        <v>1960</v>
      </c>
      <c r="AE2279" s="27" t="s">
        <v>4422</v>
      </c>
    </row>
    <row r="2280" spans="30:31">
      <c r="AD2280" s="27" t="s">
        <v>761</v>
      </c>
      <c r="AE2280" s="27" t="s">
        <v>3178</v>
      </c>
    </row>
    <row r="2281" spans="30:31">
      <c r="AD2281" s="27" t="s">
        <v>762</v>
      </c>
      <c r="AE2281" s="27" t="s">
        <v>2636</v>
      </c>
    </row>
    <row r="2282" spans="30:31">
      <c r="AD2282" s="27" t="s">
        <v>763</v>
      </c>
      <c r="AE2282" s="27" t="s">
        <v>4121</v>
      </c>
    </row>
    <row r="2283" spans="30:31">
      <c r="AD2283" s="27" t="s">
        <v>1961</v>
      </c>
      <c r="AE2283" s="27" t="s">
        <v>3478</v>
      </c>
    </row>
    <row r="2284" spans="30:31">
      <c r="AD2284" s="27" t="s">
        <v>1962</v>
      </c>
      <c r="AE2284" s="27" t="s">
        <v>2939</v>
      </c>
    </row>
    <row r="2285" spans="30:31">
      <c r="AD2285" s="27" t="s">
        <v>1963</v>
      </c>
      <c r="AE2285" s="27" t="s">
        <v>3875</v>
      </c>
    </row>
    <row r="2286" spans="30:31">
      <c r="AD2286" s="27" t="s">
        <v>4898</v>
      </c>
      <c r="AE2286" s="27" t="s">
        <v>5363</v>
      </c>
    </row>
    <row r="2287" spans="30:31">
      <c r="AD2287" s="27" t="s">
        <v>1964</v>
      </c>
      <c r="AE2287" s="27" t="s">
        <v>4423</v>
      </c>
    </row>
    <row r="2288" spans="30:31">
      <c r="AD2288" s="27" t="s">
        <v>1965</v>
      </c>
      <c r="AE2288" s="27" t="s">
        <v>3479</v>
      </c>
    </row>
    <row r="2289" spans="30:31">
      <c r="AD2289" s="27" t="s">
        <v>1966</v>
      </c>
      <c r="AE2289" s="27" t="s">
        <v>2940</v>
      </c>
    </row>
    <row r="2290" spans="30:31">
      <c r="AD2290" s="27" t="s">
        <v>1967</v>
      </c>
      <c r="AE2290" s="27" t="s">
        <v>3876</v>
      </c>
    </row>
    <row r="2291" spans="30:31">
      <c r="AD2291" s="27" t="s">
        <v>4899</v>
      </c>
      <c r="AE2291" s="27" t="s">
        <v>5364</v>
      </c>
    </row>
    <row r="2292" spans="30:31">
      <c r="AD2292" s="27" t="s">
        <v>1968</v>
      </c>
      <c r="AE2292" s="27" t="s">
        <v>4424</v>
      </c>
    </row>
    <row r="2293" spans="30:31">
      <c r="AD2293" s="27" t="s">
        <v>764</v>
      </c>
      <c r="AE2293" s="27" t="s">
        <v>3179</v>
      </c>
    </row>
    <row r="2294" spans="30:31">
      <c r="AD2294" s="27" t="s">
        <v>765</v>
      </c>
      <c r="AE2294" s="27" t="s">
        <v>2637</v>
      </c>
    </row>
    <row r="2295" spans="30:31">
      <c r="AD2295" s="27" t="s">
        <v>766</v>
      </c>
      <c r="AE2295" s="27" t="s">
        <v>4122</v>
      </c>
    </row>
    <row r="2296" spans="30:31">
      <c r="AD2296" s="27" t="s">
        <v>1969</v>
      </c>
      <c r="AE2296" s="27" t="s">
        <v>3480</v>
      </c>
    </row>
    <row r="2297" spans="30:31">
      <c r="AD2297" s="27" t="s">
        <v>1970</v>
      </c>
      <c r="AE2297" s="27" t="s">
        <v>2941</v>
      </c>
    </row>
    <row r="2298" spans="30:31">
      <c r="AD2298" s="27" t="s">
        <v>1971</v>
      </c>
      <c r="AE2298" s="27" t="s">
        <v>3877</v>
      </c>
    </row>
    <row r="2299" spans="30:31">
      <c r="AD2299" s="27" t="s">
        <v>4900</v>
      </c>
      <c r="AE2299" s="27" t="s">
        <v>5365</v>
      </c>
    </row>
    <row r="2300" spans="30:31">
      <c r="AD2300" s="27" t="s">
        <v>1972</v>
      </c>
      <c r="AE2300" s="27" t="s">
        <v>4425</v>
      </c>
    </row>
    <row r="2301" spans="30:31">
      <c r="AD2301" s="27" t="s">
        <v>1973</v>
      </c>
      <c r="AE2301" s="27" t="s">
        <v>3481</v>
      </c>
    </row>
    <row r="2302" spans="30:31">
      <c r="AD2302" s="27" t="s">
        <v>1974</v>
      </c>
      <c r="AE2302" s="27" t="s">
        <v>2942</v>
      </c>
    </row>
    <row r="2303" spans="30:31">
      <c r="AD2303" s="27" t="s">
        <v>1975</v>
      </c>
      <c r="AE2303" s="27" t="s">
        <v>3878</v>
      </c>
    </row>
    <row r="2304" spans="30:31">
      <c r="AD2304" s="27" t="s">
        <v>4901</v>
      </c>
      <c r="AE2304" s="27" t="s">
        <v>5366</v>
      </c>
    </row>
    <row r="2305" spans="30:31">
      <c r="AD2305" s="27" t="s">
        <v>1976</v>
      </c>
      <c r="AE2305" s="27" t="s">
        <v>4426</v>
      </c>
    </row>
    <row r="2306" spans="30:31">
      <c r="AD2306" s="27" t="s">
        <v>767</v>
      </c>
      <c r="AE2306" s="27" t="s">
        <v>3180</v>
      </c>
    </row>
    <row r="2307" spans="30:31">
      <c r="AD2307" s="27" t="s">
        <v>768</v>
      </c>
      <c r="AE2307" s="27" t="s">
        <v>2638</v>
      </c>
    </row>
    <row r="2308" spans="30:31">
      <c r="AD2308" s="27" t="s">
        <v>769</v>
      </c>
      <c r="AE2308" s="27" t="s">
        <v>4123</v>
      </c>
    </row>
    <row r="2309" spans="30:31">
      <c r="AD2309" s="27" t="s">
        <v>1977</v>
      </c>
      <c r="AE2309" s="27" t="s">
        <v>3482</v>
      </c>
    </row>
    <row r="2310" spans="30:31">
      <c r="AD2310" s="27" t="s">
        <v>1978</v>
      </c>
      <c r="AE2310" s="27" t="s">
        <v>2943</v>
      </c>
    </row>
    <row r="2311" spans="30:31">
      <c r="AD2311" s="27" t="s">
        <v>1979</v>
      </c>
      <c r="AE2311" s="27" t="s">
        <v>3879</v>
      </c>
    </row>
    <row r="2312" spans="30:31">
      <c r="AD2312" s="27" t="s">
        <v>4902</v>
      </c>
      <c r="AE2312" s="27" t="s">
        <v>5367</v>
      </c>
    </row>
    <row r="2313" spans="30:31">
      <c r="AD2313" s="27" t="s">
        <v>1980</v>
      </c>
      <c r="AE2313" s="27" t="s">
        <v>4427</v>
      </c>
    </row>
    <row r="2314" spans="30:31">
      <c r="AD2314" s="27" t="s">
        <v>1981</v>
      </c>
      <c r="AE2314" s="27" t="s">
        <v>3483</v>
      </c>
    </row>
    <row r="2315" spans="30:31">
      <c r="AD2315" s="27" t="s">
        <v>1982</v>
      </c>
      <c r="AE2315" s="27" t="s">
        <v>2944</v>
      </c>
    </row>
    <row r="2316" spans="30:31">
      <c r="AD2316" s="27" t="s">
        <v>1983</v>
      </c>
      <c r="AE2316" s="27" t="s">
        <v>3880</v>
      </c>
    </row>
    <row r="2317" spans="30:31">
      <c r="AD2317" s="27" t="s">
        <v>4903</v>
      </c>
      <c r="AE2317" s="27" t="s">
        <v>5368</v>
      </c>
    </row>
    <row r="2318" spans="30:31">
      <c r="AD2318" s="27" t="s">
        <v>1984</v>
      </c>
      <c r="AE2318" s="27" t="s">
        <v>4428</v>
      </c>
    </row>
    <row r="2319" spans="30:31">
      <c r="AD2319" s="27" t="s">
        <v>770</v>
      </c>
      <c r="AE2319" s="27" t="s">
        <v>3181</v>
      </c>
    </row>
    <row r="2320" spans="30:31">
      <c r="AD2320" s="27" t="s">
        <v>771</v>
      </c>
      <c r="AE2320" s="27" t="s">
        <v>2639</v>
      </c>
    </row>
    <row r="2321" spans="30:31">
      <c r="AD2321" s="27" t="s">
        <v>772</v>
      </c>
      <c r="AE2321" s="27" t="s">
        <v>4124</v>
      </c>
    </row>
    <row r="2322" spans="30:31">
      <c r="AD2322" s="27" t="s">
        <v>1985</v>
      </c>
      <c r="AE2322" s="27" t="s">
        <v>3484</v>
      </c>
    </row>
    <row r="2323" spans="30:31">
      <c r="AD2323" s="27" t="s">
        <v>1986</v>
      </c>
      <c r="AE2323" s="27" t="s">
        <v>2945</v>
      </c>
    </row>
    <row r="2324" spans="30:31">
      <c r="AD2324" s="27" t="s">
        <v>1987</v>
      </c>
      <c r="AE2324" s="27" t="s">
        <v>3881</v>
      </c>
    </row>
    <row r="2325" spans="30:31">
      <c r="AD2325" s="27" t="s">
        <v>4904</v>
      </c>
      <c r="AE2325" s="27" t="s">
        <v>5369</v>
      </c>
    </row>
    <row r="2326" spans="30:31">
      <c r="AD2326" s="27" t="s">
        <v>1988</v>
      </c>
      <c r="AE2326" s="27" t="s">
        <v>4429</v>
      </c>
    </row>
    <row r="2327" spans="30:31">
      <c r="AD2327" s="27" t="s">
        <v>1989</v>
      </c>
      <c r="AE2327" s="27" t="s">
        <v>3485</v>
      </c>
    </row>
    <row r="2328" spans="30:31">
      <c r="AD2328" s="27" t="s">
        <v>1990</v>
      </c>
      <c r="AE2328" s="27" t="s">
        <v>2946</v>
      </c>
    </row>
    <row r="2329" spans="30:31">
      <c r="AD2329" s="27" t="s">
        <v>1991</v>
      </c>
      <c r="AE2329" s="27" t="s">
        <v>3882</v>
      </c>
    </row>
    <row r="2330" spans="30:31">
      <c r="AD2330" s="27" t="s">
        <v>4905</v>
      </c>
      <c r="AE2330" s="27" t="s">
        <v>5370</v>
      </c>
    </row>
    <row r="2331" spans="30:31">
      <c r="AD2331" s="27" t="s">
        <v>1992</v>
      </c>
      <c r="AE2331" s="27" t="s">
        <v>4430</v>
      </c>
    </row>
    <row r="2332" spans="30:31">
      <c r="AD2332" s="27" t="s">
        <v>773</v>
      </c>
      <c r="AE2332" s="27" t="s">
        <v>3182</v>
      </c>
    </row>
    <row r="2333" spans="30:31">
      <c r="AD2333" s="27" t="s">
        <v>774</v>
      </c>
      <c r="AE2333" s="27" t="s">
        <v>2640</v>
      </c>
    </row>
    <row r="2334" spans="30:31">
      <c r="AD2334" s="27" t="s">
        <v>775</v>
      </c>
      <c r="AE2334" s="27" t="s">
        <v>4125</v>
      </c>
    </row>
    <row r="2335" spans="30:31">
      <c r="AD2335" s="27" t="s">
        <v>1993</v>
      </c>
      <c r="AE2335" s="27" t="s">
        <v>3486</v>
      </c>
    </row>
    <row r="2336" spans="30:31">
      <c r="AD2336" s="27" t="s">
        <v>1994</v>
      </c>
      <c r="AE2336" s="27" t="s">
        <v>2947</v>
      </c>
    </row>
    <row r="2337" spans="30:31">
      <c r="AD2337" s="27" t="s">
        <v>1997</v>
      </c>
      <c r="AE2337" s="27" t="s">
        <v>3487</v>
      </c>
    </row>
    <row r="2338" spans="30:31">
      <c r="AD2338" s="27" t="s">
        <v>1998</v>
      </c>
      <c r="AE2338" s="27" t="s">
        <v>2948</v>
      </c>
    </row>
    <row r="2339" spans="30:31">
      <c r="AD2339" s="27" t="s">
        <v>1999</v>
      </c>
      <c r="AE2339" s="27" t="s">
        <v>3884</v>
      </c>
    </row>
    <row r="2340" spans="30:31">
      <c r="AD2340" s="27" t="s">
        <v>4907</v>
      </c>
      <c r="AE2340" s="27" t="s">
        <v>5371</v>
      </c>
    </row>
    <row r="2341" spans="30:31">
      <c r="AD2341" s="27" t="s">
        <v>2000</v>
      </c>
      <c r="AE2341" s="27" t="s">
        <v>4432</v>
      </c>
    </row>
    <row r="2342" spans="30:31">
      <c r="AD2342" s="27" t="s">
        <v>2001</v>
      </c>
      <c r="AE2342" s="27" t="s">
        <v>3488</v>
      </c>
    </row>
    <row r="2343" spans="30:31">
      <c r="AD2343" s="27" t="s">
        <v>2002</v>
      </c>
      <c r="AE2343" s="27" t="s">
        <v>2949</v>
      </c>
    </row>
    <row r="2344" spans="30:31">
      <c r="AD2344" s="27" t="s">
        <v>2003</v>
      </c>
      <c r="AE2344" s="27" t="s">
        <v>3885</v>
      </c>
    </row>
    <row r="2345" spans="30:31">
      <c r="AD2345" s="27" t="s">
        <v>4908</v>
      </c>
      <c r="AE2345" s="27" t="s">
        <v>5372</v>
      </c>
    </row>
    <row r="2346" spans="30:31">
      <c r="AD2346" s="27" t="s">
        <v>2004</v>
      </c>
      <c r="AE2346" s="27" t="s">
        <v>4433</v>
      </c>
    </row>
    <row r="2347" spans="30:31">
      <c r="AD2347" s="27" t="s">
        <v>1995</v>
      </c>
      <c r="AE2347" s="27" t="s">
        <v>3883</v>
      </c>
    </row>
    <row r="2348" spans="30:31">
      <c r="AD2348" s="27" t="s">
        <v>4906</v>
      </c>
      <c r="AE2348" s="27" t="s">
        <v>5373</v>
      </c>
    </row>
    <row r="2349" spans="30:31">
      <c r="AD2349" s="27" t="s">
        <v>1996</v>
      </c>
      <c r="AE2349" s="27" t="s">
        <v>4431</v>
      </c>
    </row>
    <row r="2350" spans="30:31">
      <c r="AD2350" s="27" t="s">
        <v>2005</v>
      </c>
      <c r="AE2350" s="27" t="s">
        <v>3489</v>
      </c>
    </row>
    <row r="2351" spans="30:31">
      <c r="AD2351" s="27" t="s">
        <v>2006</v>
      </c>
      <c r="AE2351" s="27" t="s">
        <v>2950</v>
      </c>
    </row>
    <row r="2352" spans="30:31">
      <c r="AD2352" s="27" t="s">
        <v>2007</v>
      </c>
      <c r="AE2352" s="27" t="s">
        <v>3886</v>
      </c>
    </row>
    <row r="2353" spans="30:31">
      <c r="AD2353" s="27" t="s">
        <v>4909</v>
      </c>
      <c r="AE2353" s="27" t="s">
        <v>5374</v>
      </c>
    </row>
    <row r="2354" spans="30:31">
      <c r="AD2354" s="27" t="s">
        <v>2008</v>
      </c>
      <c r="AE2354" s="27" t="s">
        <v>4434</v>
      </c>
    </row>
    <row r="2355" spans="30:31">
      <c r="AD2355" s="27" t="s">
        <v>776</v>
      </c>
      <c r="AE2355" s="27" t="s">
        <v>3183</v>
      </c>
    </row>
    <row r="2356" spans="30:31">
      <c r="AD2356" s="27" t="s">
        <v>777</v>
      </c>
      <c r="AE2356" s="27" t="s">
        <v>2641</v>
      </c>
    </row>
    <row r="2357" spans="30:31">
      <c r="AD2357" s="27" t="s">
        <v>778</v>
      </c>
      <c r="AE2357" s="27" t="s">
        <v>4126</v>
      </c>
    </row>
    <row r="2358" spans="30:31">
      <c r="AD2358" s="27" t="s">
        <v>2009</v>
      </c>
      <c r="AE2358" s="27" t="s">
        <v>3490</v>
      </c>
    </row>
    <row r="2359" spans="30:31">
      <c r="AD2359" s="27" t="s">
        <v>2010</v>
      </c>
      <c r="AE2359" s="27" t="s">
        <v>2951</v>
      </c>
    </row>
    <row r="2360" spans="30:31">
      <c r="AD2360" s="27" t="s">
        <v>2013</v>
      </c>
      <c r="AE2360" s="27" t="s">
        <v>3491</v>
      </c>
    </row>
    <row r="2361" spans="30:31">
      <c r="AD2361" s="27" t="s">
        <v>2014</v>
      </c>
      <c r="AE2361" s="27" t="s">
        <v>2952</v>
      </c>
    </row>
    <row r="2362" spans="30:31">
      <c r="AD2362" s="27" t="s">
        <v>2015</v>
      </c>
      <c r="AE2362" s="27" t="s">
        <v>3888</v>
      </c>
    </row>
    <row r="2363" spans="30:31">
      <c r="AD2363" s="27" t="s">
        <v>4911</v>
      </c>
      <c r="AE2363" s="27" t="s">
        <v>5375</v>
      </c>
    </row>
    <row r="2364" spans="30:31">
      <c r="AD2364" s="27" t="s">
        <v>2016</v>
      </c>
      <c r="AE2364" s="27" t="s">
        <v>4436</v>
      </c>
    </row>
    <row r="2365" spans="30:31">
      <c r="AD2365" s="27" t="s">
        <v>2017</v>
      </c>
      <c r="AE2365" s="27" t="s">
        <v>3492</v>
      </c>
    </row>
    <row r="2366" spans="30:31">
      <c r="AD2366" s="27" t="s">
        <v>2018</v>
      </c>
      <c r="AE2366" s="27" t="s">
        <v>2953</v>
      </c>
    </row>
    <row r="2367" spans="30:31">
      <c r="AD2367" s="27" t="s">
        <v>2019</v>
      </c>
      <c r="AE2367" s="27" t="s">
        <v>3889</v>
      </c>
    </row>
    <row r="2368" spans="30:31">
      <c r="AD2368" s="27" t="s">
        <v>4912</v>
      </c>
      <c r="AE2368" s="27" t="s">
        <v>5376</v>
      </c>
    </row>
    <row r="2369" spans="30:31">
      <c r="AD2369" s="27" t="s">
        <v>2020</v>
      </c>
      <c r="AE2369" s="27" t="s">
        <v>4437</v>
      </c>
    </row>
    <row r="2370" spans="30:31">
      <c r="AD2370" s="27" t="s">
        <v>2011</v>
      </c>
      <c r="AE2370" s="27" t="s">
        <v>3887</v>
      </c>
    </row>
    <row r="2371" spans="30:31">
      <c r="AD2371" s="27" t="s">
        <v>4910</v>
      </c>
      <c r="AE2371" s="27" t="s">
        <v>5377</v>
      </c>
    </row>
    <row r="2372" spans="30:31">
      <c r="AD2372" s="27" t="s">
        <v>2012</v>
      </c>
      <c r="AE2372" s="27" t="s">
        <v>4435</v>
      </c>
    </row>
    <row r="2373" spans="30:31">
      <c r="AD2373" s="27" t="s">
        <v>2021</v>
      </c>
      <c r="AE2373" s="27" t="s">
        <v>3493</v>
      </c>
    </row>
    <row r="2374" spans="30:31">
      <c r="AD2374" s="27" t="s">
        <v>2022</v>
      </c>
      <c r="AE2374" s="27" t="s">
        <v>2954</v>
      </c>
    </row>
    <row r="2375" spans="30:31">
      <c r="AD2375" s="27" t="s">
        <v>2023</v>
      </c>
      <c r="AE2375" s="27" t="s">
        <v>3890</v>
      </c>
    </row>
    <row r="2376" spans="30:31">
      <c r="AD2376" s="27" t="s">
        <v>4913</v>
      </c>
      <c r="AE2376" s="27" t="s">
        <v>5378</v>
      </c>
    </row>
    <row r="2377" spans="30:31">
      <c r="AD2377" s="27" t="s">
        <v>2024</v>
      </c>
      <c r="AE2377" s="27" t="s">
        <v>4438</v>
      </c>
    </row>
    <row r="2378" spans="30:31">
      <c r="AD2378" s="27" t="s">
        <v>779</v>
      </c>
      <c r="AE2378" s="27" t="s">
        <v>3184</v>
      </c>
    </row>
    <row r="2379" spans="30:31">
      <c r="AD2379" s="27" t="s">
        <v>780</v>
      </c>
      <c r="AE2379" s="27" t="s">
        <v>2642</v>
      </c>
    </row>
    <row r="2380" spans="30:31">
      <c r="AD2380" s="27" t="s">
        <v>781</v>
      </c>
      <c r="AE2380" s="27" t="s">
        <v>4127</v>
      </c>
    </row>
    <row r="2381" spans="30:31">
      <c r="AD2381" s="27" t="s">
        <v>2025</v>
      </c>
      <c r="AE2381" s="27" t="s">
        <v>3494</v>
      </c>
    </row>
    <row r="2382" spans="30:31">
      <c r="AD2382" s="27" t="s">
        <v>2026</v>
      </c>
      <c r="AE2382" s="27" t="s">
        <v>2955</v>
      </c>
    </row>
    <row r="2383" spans="30:31">
      <c r="AD2383" s="27" t="s">
        <v>2029</v>
      </c>
      <c r="AE2383" s="27" t="s">
        <v>3495</v>
      </c>
    </row>
    <row r="2384" spans="30:31">
      <c r="AD2384" s="27" t="s">
        <v>2030</v>
      </c>
      <c r="AE2384" s="27" t="s">
        <v>2956</v>
      </c>
    </row>
    <row r="2385" spans="30:31">
      <c r="AD2385" s="27" t="s">
        <v>2031</v>
      </c>
      <c r="AE2385" s="27" t="s">
        <v>3892</v>
      </c>
    </row>
    <row r="2386" spans="30:31">
      <c r="AD2386" s="27" t="s">
        <v>4915</v>
      </c>
      <c r="AE2386" s="27" t="s">
        <v>5379</v>
      </c>
    </row>
    <row r="2387" spans="30:31">
      <c r="AD2387" s="27" t="s">
        <v>2032</v>
      </c>
      <c r="AE2387" s="27" t="s">
        <v>4440</v>
      </c>
    </row>
    <row r="2388" spans="30:31">
      <c r="AD2388" s="27" t="s">
        <v>2033</v>
      </c>
      <c r="AE2388" s="27" t="s">
        <v>3496</v>
      </c>
    </row>
    <row r="2389" spans="30:31">
      <c r="AD2389" s="27" t="s">
        <v>2034</v>
      </c>
      <c r="AE2389" s="27" t="s">
        <v>2957</v>
      </c>
    </row>
    <row r="2390" spans="30:31">
      <c r="AD2390" s="27" t="s">
        <v>2035</v>
      </c>
      <c r="AE2390" s="27" t="s">
        <v>3893</v>
      </c>
    </row>
    <row r="2391" spans="30:31">
      <c r="AD2391" s="27" t="s">
        <v>4916</v>
      </c>
      <c r="AE2391" s="27" t="s">
        <v>5380</v>
      </c>
    </row>
    <row r="2392" spans="30:31">
      <c r="AD2392" s="27" t="s">
        <v>2036</v>
      </c>
      <c r="AE2392" s="27" t="s">
        <v>4441</v>
      </c>
    </row>
    <row r="2393" spans="30:31">
      <c r="AD2393" s="27" t="s">
        <v>2027</v>
      </c>
      <c r="AE2393" s="27" t="s">
        <v>3891</v>
      </c>
    </row>
    <row r="2394" spans="30:31">
      <c r="AD2394" s="27" t="s">
        <v>4914</v>
      </c>
      <c r="AE2394" s="27" t="s">
        <v>5381</v>
      </c>
    </row>
    <row r="2395" spans="30:31">
      <c r="AD2395" s="27" t="s">
        <v>2028</v>
      </c>
      <c r="AE2395" s="27" t="s">
        <v>4439</v>
      </c>
    </row>
    <row r="2396" spans="30:31">
      <c r="AD2396" s="27" t="s">
        <v>2037</v>
      </c>
      <c r="AE2396" s="27" t="s">
        <v>3497</v>
      </c>
    </row>
    <row r="2397" spans="30:31">
      <c r="AD2397" s="27" t="s">
        <v>2038</v>
      </c>
      <c r="AE2397" s="27" t="s">
        <v>2958</v>
      </c>
    </row>
    <row r="2398" spans="30:31">
      <c r="AD2398" s="27" t="s">
        <v>2039</v>
      </c>
      <c r="AE2398" s="27" t="s">
        <v>3894</v>
      </c>
    </row>
    <row r="2399" spans="30:31">
      <c r="AD2399" s="27" t="s">
        <v>4917</v>
      </c>
      <c r="AE2399" s="27" t="s">
        <v>5382</v>
      </c>
    </row>
    <row r="2400" spans="30:31">
      <c r="AD2400" s="27" t="s">
        <v>2040</v>
      </c>
      <c r="AE2400" s="27" t="s">
        <v>4442</v>
      </c>
    </row>
    <row r="2401" spans="30:31">
      <c r="AD2401" s="27" t="s">
        <v>782</v>
      </c>
      <c r="AE2401" s="27" t="s">
        <v>3185</v>
      </c>
    </row>
    <row r="2402" spans="30:31">
      <c r="AD2402" s="27" t="s">
        <v>783</v>
      </c>
      <c r="AE2402" s="27" t="s">
        <v>2643</v>
      </c>
    </row>
    <row r="2403" spans="30:31">
      <c r="AD2403" s="27" t="s">
        <v>784</v>
      </c>
      <c r="AE2403" s="27" t="s">
        <v>4128</v>
      </c>
    </row>
    <row r="2404" spans="30:31">
      <c r="AD2404" s="27" t="s">
        <v>2041</v>
      </c>
      <c r="AE2404" s="27" t="s">
        <v>3498</v>
      </c>
    </row>
    <row r="2405" spans="30:31">
      <c r="AD2405" s="27" t="s">
        <v>2042</v>
      </c>
      <c r="AE2405" s="27" t="s">
        <v>2959</v>
      </c>
    </row>
    <row r="2406" spans="30:31">
      <c r="AD2406" s="27" t="s">
        <v>2045</v>
      </c>
      <c r="AE2406" s="27" t="s">
        <v>3499</v>
      </c>
    </row>
    <row r="2407" spans="30:31">
      <c r="AD2407" s="27" t="s">
        <v>2046</v>
      </c>
      <c r="AE2407" s="27" t="s">
        <v>2960</v>
      </c>
    </row>
    <row r="2408" spans="30:31">
      <c r="AD2408" s="27" t="s">
        <v>2047</v>
      </c>
      <c r="AE2408" s="27" t="s">
        <v>3896</v>
      </c>
    </row>
    <row r="2409" spans="30:31">
      <c r="AD2409" s="27" t="s">
        <v>4919</v>
      </c>
      <c r="AE2409" s="27" t="s">
        <v>5383</v>
      </c>
    </row>
    <row r="2410" spans="30:31">
      <c r="AD2410" s="27" t="s">
        <v>2048</v>
      </c>
      <c r="AE2410" s="27" t="s">
        <v>4444</v>
      </c>
    </row>
    <row r="2411" spans="30:31">
      <c r="AD2411" s="27" t="s">
        <v>2049</v>
      </c>
      <c r="AE2411" s="27" t="s">
        <v>3500</v>
      </c>
    </row>
    <row r="2412" spans="30:31">
      <c r="AD2412" s="27" t="s">
        <v>2050</v>
      </c>
      <c r="AE2412" s="27" t="s">
        <v>2961</v>
      </c>
    </row>
    <row r="2413" spans="30:31">
      <c r="AD2413" s="27" t="s">
        <v>2051</v>
      </c>
      <c r="AE2413" s="27" t="s">
        <v>3897</v>
      </c>
    </row>
    <row r="2414" spans="30:31">
      <c r="AD2414" s="27" t="s">
        <v>4920</v>
      </c>
      <c r="AE2414" s="27" t="s">
        <v>5384</v>
      </c>
    </row>
    <row r="2415" spans="30:31">
      <c r="AD2415" s="27" t="s">
        <v>2052</v>
      </c>
      <c r="AE2415" s="27" t="s">
        <v>4445</v>
      </c>
    </row>
    <row r="2416" spans="30:31">
      <c r="AD2416" s="27" t="s">
        <v>2043</v>
      </c>
      <c r="AE2416" s="27" t="s">
        <v>3895</v>
      </c>
    </row>
    <row r="2417" spans="30:31">
      <c r="AD2417" s="27" t="s">
        <v>4918</v>
      </c>
      <c r="AE2417" s="27" t="s">
        <v>5385</v>
      </c>
    </row>
    <row r="2418" spans="30:31">
      <c r="AD2418" s="27" t="s">
        <v>2044</v>
      </c>
      <c r="AE2418" s="27" t="s">
        <v>4443</v>
      </c>
    </row>
    <row r="2419" spans="30:31">
      <c r="AD2419" s="27" t="s">
        <v>2053</v>
      </c>
      <c r="AE2419" s="27" t="s">
        <v>3501</v>
      </c>
    </row>
    <row r="2420" spans="30:31">
      <c r="AD2420" s="27" t="s">
        <v>2054</v>
      </c>
      <c r="AE2420" s="27" t="s">
        <v>2962</v>
      </c>
    </row>
    <row r="2421" spans="30:31">
      <c r="AD2421" s="27" t="s">
        <v>2055</v>
      </c>
      <c r="AE2421" s="27" t="s">
        <v>3898</v>
      </c>
    </row>
    <row r="2422" spans="30:31">
      <c r="AD2422" s="27" t="s">
        <v>4921</v>
      </c>
      <c r="AE2422" s="27" t="s">
        <v>5386</v>
      </c>
    </row>
    <row r="2423" spans="30:31">
      <c r="AD2423" s="27" t="s">
        <v>2056</v>
      </c>
      <c r="AE2423" s="27" t="s">
        <v>4446</v>
      </c>
    </row>
    <row r="2424" spans="30:31">
      <c r="AD2424" s="27" t="s">
        <v>785</v>
      </c>
      <c r="AE2424" s="27" t="s">
        <v>3186</v>
      </c>
    </row>
    <row r="2425" spans="30:31">
      <c r="AD2425" s="27" t="s">
        <v>786</v>
      </c>
      <c r="AE2425" s="27" t="s">
        <v>2644</v>
      </c>
    </row>
    <row r="2426" spans="30:31">
      <c r="AD2426" s="27" t="s">
        <v>787</v>
      </c>
      <c r="AE2426" s="27" t="s">
        <v>4129</v>
      </c>
    </row>
    <row r="2427" spans="30:31">
      <c r="AD2427" s="27" t="s">
        <v>2057</v>
      </c>
      <c r="AE2427" s="27" t="s">
        <v>3502</v>
      </c>
    </row>
    <row r="2428" spans="30:31">
      <c r="AD2428" s="27" t="s">
        <v>2058</v>
      </c>
      <c r="AE2428" s="27" t="s">
        <v>2963</v>
      </c>
    </row>
    <row r="2429" spans="30:31">
      <c r="AD2429" s="27" t="s">
        <v>2061</v>
      </c>
      <c r="AE2429" s="27" t="s">
        <v>3503</v>
      </c>
    </row>
    <row r="2430" spans="30:31">
      <c r="AD2430" s="27" t="s">
        <v>2062</v>
      </c>
      <c r="AE2430" s="27" t="s">
        <v>2964</v>
      </c>
    </row>
    <row r="2431" spans="30:31">
      <c r="AD2431" s="27" t="s">
        <v>2063</v>
      </c>
      <c r="AE2431" s="27" t="s">
        <v>3900</v>
      </c>
    </row>
    <row r="2432" spans="30:31">
      <c r="AD2432" s="27" t="s">
        <v>4923</v>
      </c>
      <c r="AE2432" s="27" t="s">
        <v>5387</v>
      </c>
    </row>
    <row r="2433" spans="30:31">
      <c r="AD2433" s="27" t="s">
        <v>2064</v>
      </c>
      <c r="AE2433" s="27" t="s">
        <v>4448</v>
      </c>
    </row>
    <row r="2434" spans="30:31">
      <c r="AD2434" s="27" t="s">
        <v>2065</v>
      </c>
      <c r="AE2434" s="27" t="s">
        <v>3504</v>
      </c>
    </row>
    <row r="2435" spans="30:31">
      <c r="AD2435" s="27" t="s">
        <v>2066</v>
      </c>
      <c r="AE2435" s="27" t="s">
        <v>2965</v>
      </c>
    </row>
    <row r="2436" spans="30:31">
      <c r="AD2436" s="27" t="s">
        <v>2067</v>
      </c>
      <c r="AE2436" s="27" t="s">
        <v>3901</v>
      </c>
    </row>
    <row r="2437" spans="30:31">
      <c r="AD2437" s="27" t="s">
        <v>4924</v>
      </c>
      <c r="AE2437" s="27" t="s">
        <v>5388</v>
      </c>
    </row>
    <row r="2438" spans="30:31">
      <c r="AD2438" s="27" t="s">
        <v>2068</v>
      </c>
      <c r="AE2438" s="27" t="s">
        <v>4449</v>
      </c>
    </row>
    <row r="2439" spans="30:31">
      <c r="AD2439" s="27" t="s">
        <v>2059</v>
      </c>
      <c r="AE2439" s="27" t="s">
        <v>3899</v>
      </c>
    </row>
    <row r="2440" spans="30:31">
      <c r="AD2440" s="27" t="s">
        <v>4922</v>
      </c>
      <c r="AE2440" s="27" t="s">
        <v>5389</v>
      </c>
    </row>
    <row r="2441" spans="30:31">
      <c r="AD2441" s="27" t="s">
        <v>2060</v>
      </c>
      <c r="AE2441" s="27" t="s">
        <v>4447</v>
      </c>
    </row>
    <row r="2442" spans="30:31">
      <c r="AD2442" s="27" t="s">
        <v>319</v>
      </c>
      <c r="AE2442" s="27" t="s">
        <v>3037</v>
      </c>
    </row>
    <row r="2443" spans="30:31">
      <c r="AD2443" s="27" t="s">
        <v>320</v>
      </c>
      <c r="AE2443" s="27" t="s">
        <v>2493</v>
      </c>
    </row>
    <row r="2444" spans="30:31">
      <c r="AD2444" s="27" t="s">
        <v>321</v>
      </c>
      <c r="AE2444" s="27" t="s">
        <v>3575</v>
      </c>
    </row>
    <row r="2445" spans="30:31">
      <c r="AD2445" s="27" t="s">
        <v>4592</v>
      </c>
      <c r="AE2445" s="27" t="s">
        <v>5390</v>
      </c>
    </row>
    <row r="2446" spans="30:31">
      <c r="AD2446" s="27" t="s">
        <v>322</v>
      </c>
      <c r="AE2446" s="27" t="s">
        <v>3978</v>
      </c>
    </row>
    <row r="2447" spans="30:31">
      <c r="AD2447" s="27" t="s">
        <v>323</v>
      </c>
      <c r="AE2447" s="27" t="s">
        <v>3038</v>
      </c>
    </row>
    <row r="2448" spans="30:31">
      <c r="AD2448" s="27" t="s">
        <v>324</v>
      </c>
      <c r="AE2448" s="27" t="s">
        <v>2494</v>
      </c>
    </row>
    <row r="2449" spans="30:31">
      <c r="AD2449" s="27" t="s">
        <v>325</v>
      </c>
      <c r="AE2449" s="27" t="s">
        <v>3979</v>
      </c>
    </row>
    <row r="2450" spans="30:31">
      <c r="AD2450" s="27" t="s">
        <v>326</v>
      </c>
      <c r="AE2450" s="27" t="s">
        <v>3039</v>
      </c>
    </row>
    <row r="2451" spans="30:31">
      <c r="AD2451" s="27" t="s">
        <v>327</v>
      </c>
      <c r="AE2451" s="27" t="s">
        <v>2495</v>
      </c>
    </row>
    <row r="2452" spans="30:31">
      <c r="AD2452" s="27" t="s">
        <v>328</v>
      </c>
      <c r="AE2452" s="27" t="s">
        <v>3576</v>
      </c>
    </row>
    <row r="2453" spans="30:31">
      <c r="AD2453" s="27" t="s">
        <v>4593</v>
      </c>
      <c r="AE2453" s="27" t="s">
        <v>5391</v>
      </c>
    </row>
    <row r="2454" spans="30:31">
      <c r="AD2454" s="27" t="s">
        <v>329</v>
      </c>
      <c r="AE2454" s="27" t="s">
        <v>3980</v>
      </c>
    </row>
    <row r="2455" spans="30:31">
      <c r="AD2455" s="27" t="s">
        <v>330</v>
      </c>
      <c r="AE2455" s="27" t="s">
        <v>3040</v>
      </c>
    </row>
    <row r="2456" spans="30:31">
      <c r="AD2456" s="27" t="s">
        <v>331</v>
      </c>
      <c r="AE2456" s="27" t="s">
        <v>2496</v>
      </c>
    </row>
    <row r="2457" spans="30:31">
      <c r="AD2457" s="27" t="s">
        <v>332</v>
      </c>
      <c r="AE2457" s="27" t="s">
        <v>3577</v>
      </c>
    </row>
    <row r="2458" spans="30:31">
      <c r="AD2458" s="27" t="s">
        <v>4594</v>
      </c>
      <c r="AE2458" s="27" t="s">
        <v>5392</v>
      </c>
    </row>
    <row r="2459" spans="30:31">
      <c r="AD2459" s="27" t="s">
        <v>333</v>
      </c>
      <c r="AE2459" s="27" t="s">
        <v>3981</v>
      </c>
    </row>
    <row r="2460" spans="30:31">
      <c r="AD2460" s="27" t="s">
        <v>334</v>
      </c>
      <c r="AE2460" s="27" t="s">
        <v>3041</v>
      </c>
    </row>
    <row r="2461" spans="30:31">
      <c r="AD2461" s="27" t="s">
        <v>335</v>
      </c>
      <c r="AE2461" s="27" t="s">
        <v>2497</v>
      </c>
    </row>
    <row r="2462" spans="30:31">
      <c r="AD2462" s="27" t="s">
        <v>336</v>
      </c>
      <c r="AE2462" s="27" t="s">
        <v>3982</v>
      </c>
    </row>
    <row r="2463" spans="30:31">
      <c r="AD2463" s="27" t="s">
        <v>337</v>
      </c>
      <c r="AE2463" s="27" t="s">
        <v>3042</v>
      </c>
    </row>
    <row r="2464" spans="30:31">
      <c r="AD2464" s="27" t="s">
        <v>338</v>
      </c>
      <c r="AE2464" s="27" t="s">
        <v>2498</v>
      </c>
    </row>
    <row r="2465" spans="30:31">
      <c r="AD2465" s="27" t="s">
        <v>339</v>
      </c>
      <c r="AE2465" s="27" t="s">
        <v>3578</v>
      </c>
    </row>
    <row r="2466" spans="30:31">
      <c r="AD2466" s="27" t="s">
        <v>4595</v>
      </c>
      <c r="AE2466" s="27" t="s">
        <v>5393</v>
      </c>
    </row>
    <row r="2467" spans="30:31">
      <c r="AD2467" s="27" t="s">
        <v>340</v>
      </c>
      <c r="AE2467" s="27" t="s">
        <v>3983</v>
      </c>
    </row>
    <row r="2468" spans="30:31">
      <c r="AD2468" s="27" t="s">
        <v>341</v>
      </c>
      <c r="AE2468" s="27" t="s">
        <v>3043</v>
      </c>
    </row>
    <row r="2469" spans="30:31">
      <c r="AD2469" s="27" t="s">
        <v>342</v>
      </c>
      <c r="AE2469" s="27" t="s">
        <v>2499</v>
      </c>
    </row>
    <row r="2470" spans="30:31">
      <c r="AD2470" s="27" t="s">
        <v>343</v>
      </c>
      <c r="AE2470" s="27" t="s">
        <v>3579</v>
      </c>
    </row>
    <row r="2471" spans="30:31">
      <c r="AD2471" s="27" t="s">
        <v>4596</v>
      </c>
      <c r="AE2471" s="27" t="s">
        <v>5394</v>
      </c>
    </row>
    <row r="2472" spans="30:31">
      <c r="AD2472" s="27" t="s">
        <v>344</v>
      </c>
      <c r="AE2472" s="27" t="s">
        <v>3984</v>
      </c>
    </row>
    <row r="2473" spans="30:31">
      <c r="AD2473" s="27" t="s">
        <v>345</v>
      </c>
      <c r="AE2473" s="27" t="s">
        <v>3044</v>
      </c>
    </row>
    <row r="2474" spans="30:31">
      <c r="AD2474" s="27" t="s">
        <v>346</v>
      </c>
      <c r="AE2474" s="27" t="s">
        <v>2500</v>
      </c>
    </row>
    <row r="2475" spans="30:31">
      <c r="AD2475" s="27" t="s">
        <v>347</v>
      </c>
      <c r="AE2475" s="27" t="s">
        <v>3985</v>
      </c>
    </row>
    <row r="2476" spans="30:31">
      <c r="AD2476" s="27" t="s">
        <v>348</v>
      </c>
      <c r="AE2476" s="27" t="s">
        <v>3045</v>
      </c>
    </row>
    <row r="2477" spans="30:31">
      <c r="AD2477" s="27" t="s">
        <v>349</v>
      </c>
      <c r="AE2477" s="27" t="s">
        <v>2501</v>
      </c>
    </row>
    <row r="2478" spans="30:31">
      <c r="AD2478" s="27" t="s">
        <v>350</v>
      </c>
      <c r="AE2478" s="27" t="s">
        <v>3580</v>
      </c>
    </row>
    <row r="2479" spans="30:31">
      <c r="AD2479" s="27" t="s">
        <v>4597</v>
      </c>
      <c r="AE2479" s="27" t="s">
        <v>5395</v>
      </c>
    </row>
    <row r="2480" spans="30:31">
      <c r="AD2480" s="27" t="s">
        <v>351</v>
      </c>
      <c r="AE2480" s="27" t="s">
        <v>3986</v>
      </c>
    </row>
    <row r="2481" spans="30:31">
      <c r="AD2481" s="27" t="s">
        <v>2069</v>
      </c>
      <c r="AE2481" s="27" t="s">
        <v>3505</v>
      </c>
    </row>
    <row r="2482" spans="30:31">
      <c r="AD2482" s="27" t="s">
        <v>2070</v>
      </c>
      <c r="AE2482" s="27" t="s">
        <v>2966</v>
      </c>
    </row>
    <row r="2483" spans="30:31">
      <c r="AD2483" s="27" t="s">
        <v>2071</v>
      </c>
      <c r="AE2483" s="27" t="s">
        <v>3902</v>
      </c>
    </row>
    <row r="2484" spans="30:31">
      <c r="AD2484" s="27" t="s">
        <v>4925</v>
      </c>
      <c r="AE2484" s="27" t="s">
        <v>5396</v>
      </c>
    </row>
    <row r="2485" spans="30:31">
      <c r="AD2485" s="27" t="s">
        <v>2072</v>
      </c>
      <c r="AE2485" s="27" t="s">
        <v>4450</v>
      </c>
    </row>
    <row r="2486" spans="30:31">
      <c r="AD2486" s="27" t="s">
        <v>788</v>
      </c>
      <c r="AE2486" s="27" t="s">
        <v>3187</v>
      </c>
    </row>
    <row r="2487" spans="30:31">
      <c r="AD2487" s="27" t="s">
        <v>789</v>
      </c>
      <c r="AE2487" s="27" t="s">
        <v>2645</v>
      </c>
    </row>
    <row r="2488" spans="30:31">
      <c r="AD2488" s="27" t="s">
        <v>790</v>
      </c>
      <c r="AE2488" s="27" t="s">
        <v>4130</v>
      </c>
    </row>
    <row r="2489" spans="30:31">
      <c r="AD2489" s="27" t="s">
        <v>2073</v>
      </c>
      <c r="AE2489" s="27" t="s">
        <v>3506</v>
      </c>
    </row>
    <row r="2490" spans="30:31">
      <c r="AD2490" s="27" t="s">
        <v>2074</v>
      </c>
      <c r="AE2490" s="27" t="s">
        <v>2967</v>
      </c>
    </row>
    <row r="2491" spans="30:31">
      <c r="AD2491" s="27" t="s">
        <v>2075</v>
      </c>
      <c r="AE2491" s="27" t="s">
        <v>3903</v>
      </c>
    </row>
    <row r="2492" spans="30:31">
      <c r="AD2492" s="27" t="s">
        <v>4926</v>
      </c>
      <c r="AE2492" s="27" t="s">
        <v>5397</v>
      </c>
    </row>
    <row r="2493" spans="30:31">
      <c r="AD2493" s="27" t="s">
        <v>2076</v>
      </c>
      <c r="AE2493" s="27" t="s">
        <v>4451</v>
      </c>
    </row>
    <row r="2494" spans="30:31">
      <c r="AD2494" s="27" t="s">
        <v>2077</v>
      </c>
      <c r="AE2494" s="27" t="s">
        <v>3507</v>
      </c>
    </row>
    <row r="2495" spans="30:31">
      <c r="AD2495" s="27" t="s">
        <v>2078</v>
      </c>
      <c r="AE2495" s="27" t="s">
        <v>2968</v>
      </c>
    </row>
    <row r="2496" spans="30:31">
      <c r="AD2496" s="27" t="s">
        <v>2079</v>
      </c>
      <c r="AE2496" s="27" t="s">
        <v>3904</v>
      </c>
    </row>
    <row r="2497" spans="30:31">
      <c r="AD2497" s="27" t="s">
        <v>4927</v>
      </c>
      <c r="AE2497" s="27" t="s">
        <v>5398</v>
      </c>
    </row>
    <row r="2498" spans="30:31">
      <c r="AD2498" s="27" t="s">
        <v>2080</v>
      </c>
      <c r="AE2498" s="27" t="s">
        <v>4452</v>
      </c>
    </row>
    <row r="2499" spans="30:31">
      <c r="AD2499" s="27" t="s">
        <v>791</v>
      </c>
      <c r="AE2499" s="27" t="s">
        <v>3188</v>
      </c>
    </row>
    <row r="2500" spans="30:31">
      <c r="AD2500" s="27" t="s">
        <v>792</v>
      </c>
      <c r="AE2500" s="27" t="s">
        <v>2646</v>
      </c>
    </row>
    <row r="2501" spans="30:31">
      <c r="AD2501" s="27" t="s">
        <v>793</v>
      </c>
      <c r="AE2501" s="27" t="s">
        <v>4131</v>
      </c>
    </row>
    <row r="2502" spans="30:31">
      <c r="AD2502" s="27" t="s">
        <v>2081</v>
      </c>
      <c r="AE2502" s="27" t="s">
        <v>3508</v>
      </c>
    </row>
    <row r="2503" spans="30:31">
      <c r="AD2503" s="27" t="s">
        <v>2082</v>
      </c>
      <c r="AE2503" s="27" t="s">
        <v>2969</v>
      </c>
    </row>
    <row r="2504" spans="30:31">
      <c r="AD2504" s="27" t="s">
        <v>2083</v>
      </c>
      <c r="AE2504" s="27" t="s">
        <v>3905</v>
      </c>
    </row>
    <row r="2505" spans="30:31">
      <c r="AD2505" s="27" t="s">
        <v>4928</v>
      </c>
      <c r="AE2505" s="27" t="s">
        <v>5399</v>
      </c>
    </row>
    <row r="2506" spans="30:31">
      <c r="AD2506" s="27" t="s">
        <v>2084</v>
      </c>
      <c r="AE2506" s="27" t="s">
        <v>4453</v>
      </c>
    </row>
    <row r="2507" spans="30:31">
      <c r="AD2507" s="27" t="s">
        <v>2085</v>
      </c>
      <c r="AE2507" s="27" t="s">
        <v>3509</v>
      </c>
    </row>
    <row r="2508" spans="30:31">
      <c r="AD2508" s="27" t="s">
        <v>2086</v>
      </c>
      <c r="AE2508" s="27" t="s">
        <v>2970</v>
      </c>
    </row>
    <row r="2509" spans="30:31">
      <c r="AD2509" s="27" t="s">
        <v>2087</v>
      </c>
      <c r="AE2509" s="27" t="s">
        <v>3906</v>
      </c>
    </row>
    <row r="2510" spans="30:31">
      <c r="AD2510" s="27" t="s">
        <v>4929</v>
      </c>
      <c r="AE2510" s="27" t="s">
        <v>5400</v>
      </c>
    </row>
    <row r="2511" spans="30:31">
      <c r="AD2511" s="27" t="s">
        <v>2088</v>
      </c>
      <c r="AE2511" s="27" t="s">
        <v>4454</v>
      </c>
    </row>
    <row r="2512" spans="30:31">
      <c r="AD2512" s="27" t="s">
        <v>794</v>
      </c>
      <c r="AE2512" s="27" t="s">
        <v>3189</v>
      </c>
    </row>
    <row r="2513" spans="30:31">
      <c r="AD2513" s="27" t="s">
        <v>795</v>
      </c>
      <c r="AE2513" s="27" t="s">
        <v>2647</v>
      </c>
    </row>
    <row r="2514" spans="30:31">
      <c r="AD2514" s="27" t="s">
        <v>796</v>
      </c>
      <c r="AE2514" s="27" t="s">
        <v>4132</v>
      </c>
    </row>
    <row r="2515" spans="30:31">
      <c r="AD2515" s="27" t="s">
        <v>2089</v>
      </c>
      <c r="AE2515" s="27" t="s">
        <v>3510</v>
      </c>
    </row>
    <row r="2516" spans="30:31">
      <c r="AD2516" s="27" t="s">
        <v>2090</v>
      </c>
      <c r="AE2516" s="27" t="s">
        <v>2971</v>
      </c>
    </row>
    <row r="2517" spans="30:31">
      <c r="AD2517" s="27" t="s">
        <v>2091</v>
      </c>
      <c r="AE2517" s="27" t="s">
        <v>3907</v>
      </c>
    </row>
    <row r="2518" spans="30:31">
      <c r="AD2518" s="27" t="s">
        <v>4930</v>
      </c>
      <c r="AE2518" s="27" t="s">
        <v>5401</v>
      </c>
    </row>
    <row r="2519" spans="30:31">
      <c r="AD2519" s="27" t="s">
        <v>2092</v>
      </c>
      <c r="AE2519" s="27" t="s">
        <v>4455</v>
      </c>
    </row>
    <row r="2520" spans="30:31">
      <c r="AD2520" s="27" t="s">
        <v>352</v>
      </c>
      <c r="AE2520" s="27" t="s">
        <v>3046</v>
      </c>
    </row>
    <row r="2521" spans="30:31">
      <c r="AD2521" s="27" t="s">
        <v>356</v>
      </c>
      <c r="AE2521" s="27" t="s">
        <v>2503</v>
      </c>
    </row>
    <row r="2522" spans="30:31">
      <c r="AD2522" s="27" t="s">
        <v>357</v>
      </c>
      <c r="AE2522" s="27" t="s">
        <v>3988</v>
      </c>
    </row>
    <row r="2523" spans="30:31">
      <c r="AD2523" s="27" t="s">
        <v>353</v>
      </c>
      <c r="AE2523" s="27" t="s">
        <v>2502</v>
      </c>
    </row>
    <row r="2524" spans="30:31">
      <c r="AD2524" s="27" t="s">
        <v>354</v>
      </c>
      <c r="AE2524" s="27" t="s">
        <v>3987</v>
      </c>
    </row>
    <row r="2525" spans="30:31">
      <c r="AD2525" s="27" t="s">
        <v>355</v>
      </c>
      <c r="AE2525" s="27" t="s">
        <v>3581</v>
      </c>
    </row>
    <row r="2526" spans="30:31">
      <c r="AD2526" s="27" t="s">
        <v>4598</v>
      </c>
      <c r="AE2526" s="27" t="s">
        <v>5402</v>
      </c>
    </row>
    <row r="2527" spans="30:31">
      <c r="AD2527" s="27" t="s">
        <v>358</v>
      </c>
      <c r="AE2527" s="27" t="s">
        <v>3047</v>
      </c>
    </row>
    <row r="2528" spans="30:31">
      <c r="AD2528" s="27" t="s">
        <v>362</v>
      </c>
      <c r="AE2528" s="27" t="s">
        <v>2505</v>
      </c>
    </row>
    <row r="2529" spans="30:31">
      <c r="AD2529" s="27" t="s">
        <v>363</v>
      </c>
      <c r="AE2529" s="27" t="s">
        <v>3990</v>
      </c>
    </row>
    <row r="2530" spans="30:31">
      <c r="AD2530" s="27" t="s">
        <v>359</v>
      </c>
      <c r="AE2530" s="27" t="s">
        <v>2504</v>
      </c>
    </row>
    <row r="2531" spans="30:31">
      <c r="AD2531" s="27" t="s">
        <v>360</v>
      </c>
      <c r="AE2531" s="27" t="s">
        <v>3989</v>
      </c>
    </row>
    <row r="2532" spans="30:31">
      <c r="AD2532" s="27" t="s">
        <v>361</v>
      </c>
      <c r="AE2532" s="27" t="s">
        <v>3582</v>
      </c>
    </row>
    <row r="2533" spans="30:31">
      <c r="AD2533" s="27" t="s">
        <v>4599</v>
      </c>
      <c r="AE2533" s="27" t="s">
        <v>5403</v>
      </c>
    </row>
    <row r="2534" spans="30:31">
      <c r="AD2534" s="27" t="s">
        <v>364</v>
      </c>
      <c r="AE2534" s="27" t="s">
        <v>3048</v>
      </c>
    </row>
    <row r="2535" spans="30:31">
      <c r="AD2535" s="27" t="s">
        <v>365</v>
      </c>
      <c r="AE2535" s="27" t="s">
        <v>2506</v>
      </c>
    </row>
    <row r="2536" spans="30:31">
      <c r="AD2536" s="27" t="s">
        <v>366</v>
      </c>
      <c r="AE2536" s="27" t="s">
        <v>3991</v>
      </c>
    </row>
    <row r="2537" spans="30:31">
      <c r="AD2537" s="27" t="s">
        <v>367</v>
      </c>
      <c r="AE2537" s="27" t="s">
        <v>3583</v>
      </c>
    </row>
    <row r="2538" spans="30:31">
      <c r="AD2538" s="27" t="s">
        <v>4600</v>
      </c>
      <c r="AE2538" s="27" t="s">
        <v>5404</v>
      </c>
    </row>
  </sheetData>
  <mergeCells count="405">
    <mergeCell ref="Q210:W210"/>
    <mergeCell ref="Q211:W211"/>
    <mergeCell ref="Q212:W212"/>
    <mergeCell ref="Q213:W213"/>
    <mergeCell ref="Q204:W204"/>
    <mergeCell ref="Q205:W205"/>
    <mergeCell ref="Q206:W206"/>
    <mergeCell ref="Q207:W207"/>
    <mergeCell ref="Q208:W208"/>
    <mergeCell ref="Q209:W209"/>
    <mergeCell ref="Q198:W198"/>
    <mergeCell ref="Q199:W199"/>
    <mergeCell ref="Q200:W200"/>
    <mergeCell ref="Q201:W201"/>
    <mergeCell ref="Q202:W202"/>
    <mergeCell ref="Q203:W203"/>
    <mergeCell ref="Q192:W192"/>
    <mergeCell ref="Q193:W193"/>
    <mergeCell ref="Q194:W194"/>
    <mergeCell ref="Q195:W195"/>
    <mergeCell ref="Q196:W196"/>
    <mergeCell ref="Q197:W197"/>
    <mergeCell ref="Q186:W186"/>
    <mergeCell ref="Q187:W187"/>
    <mergeCell ref="Q188:W188"/>
    <mergeCell ref="Q189:W189"/>
    <mergeCell ref="Q190:W190"/>
    <mergeCell ref="Q191:W191"/>
    <mergeCell ref="Q180:W180"/>
    <mergeCell ref="Q181:W181"/>
    <mergeCell ref="Q182:W182"/>
    <mergeCell ref="Q183:W183"/>
    <mergeCell ref="Q184:W184"/>
    <mergeCell ref="Q185:W185"/>
    <mergeCell ref="Q174:W174"/>
    <mergeCell ref="Q175:W175"/>
    <mergeCell ref="Q176:W176"/>
    <mergeCell ref="Q177:W177"/>
    <mergeCell ref="Q178:W178"/>
    <mergeCell ref="Q179:W179"/>
    <mergeCell ref="Q168:W168"/>
    <mergeCell ref="Q169:W169"/>
    <mergeCell ref="Q170:W170"/>
    <mergeCell ref="Q171:W171"/>
    <mergeCell ref="Q172:W172"/>
    <mergeCell ref="Q173:W173"/>
    <mergeCell ref="Q162:W162"/>
    <mergeCell ref="Q163:W163"/>
    <mergeCell ref="Q164:W164"/>
    <mergeCell ref="Q165:W165"/>
    <mergeCell ref="Q166:W166"/>
    <mergeCell ref="Q167:W167"/>
    <mergeCell ref="Q156:W156"/>
    <mergeCell ref="Q157:W157"/>
    <mergeCell ref="Q158:W158"/>
    <mergeCell ref="Q159:W159"/>
    <mergeCell ref="Q160:W160"/>
    <mergeCell ref="Q161:W161"/>
    <mergeCell ref="Q150:W150"/>
    <mergeCell ref="Q151:W151"/>
    <mergeCell ref="Q152:W152"/>
    <mergeCell ref="Q153:W153"/>
    <mergeCell ref="Q154:W154"/>
    <mergeCell ref="Q155:W155"/>
    <mergeCell ref="Q144:W144"/>
    <mergeCell ref="Q145:W145"/>
    <mergeCell ref="Q146:W146"/>
    <mergeCell ref="Q147:W147"/>
    <mergeCell ref="Q148:W148"/>
    <mergeCell ref="Q149:W149"/>
    <mergeCell ref="Q138:W138"/>
    <mergeCell ref="Q139:W139"/>
    <mergeCell ref="Q140:W140"/>
    <mergeCell ref="Q141:W141"/>
    <mergeCell ref="Q142:W142"/>
    <mergeCell ref="Q143:W143"/>
    <mergeCell ref="Q132:W132"/>
    <mergeCell ref="Q133:W133"/>
    <mergeCell ref="Q134:W134"/>
    <mergeCell ref="Q135:W135"/>
    <mergeCell ref="Q136:W136"/>
    <mergeCell ref="Q137:W137"/>
    <mergeCell ref="Q126:W126"/>
    <mergeCell ref="Q127:W127"/>
    <mergeCell ref="Q128:W128"/>
    <mergeCell ref="Q129:W129"/>
    <mergeCell ref="Q130:W130"/>
    <mergeCell ref="Q131:W131"/>
    <mergeCell ref="Q120:W120"/>
    <mergeCell ref="Q121:W121"/>
    <mergeCell ref="Q122:W122"/>
    <mergeCell ref="Q123:W123"/>
    <mergeCell ref="Q124:W124"/>
    <mergeCell ref="Q125:W125"/>
    <mergeCell ref="E211:J211"/>
    <mergeCell ref="E212:J212"/>
    <mergeCell ref="E213:J213"/>
    <mergeCell ref="Q113:W113"/>
    <mergeCell ref="Q114:W114"/>
    <mergeCell ref="Q115:W115"/>
    <mergeCell ref="Q116:W116"/>
    <mergeCell ref="Q117:W117"/>
    <mergeCell ref="Q118:W118"/>
    <mergeCell ref="Q119:W119"/>
    <mergeCell ref="E205:J205"/>
    <mergeCell ref="E206:J206"/>
    <mergeCell ref="E207:J207"/>
    <mergeCell ref="E208:J208"/>
    <mergeCell ref="E209:J209"/>
    <mergeCell ref="E210:J210"/>
    <mergeCell ref="E199:J199"/>
    <mergeCell ref="E200:J200"/>
    <mergeCell ref="E201:J201"/>
    <mergeCell ref="E202:J202"/>
    <mergeCell ref="E203:J203"/>
    <mergeCell ref="E204:J204"/>
    <mergeCell ref="E193:J193"/>
    <mergeCell ref="E194:J194"/>
    <mergeCell ref="E195:J195"/>
    <mergeCell ref="E196:J196"/>
    <mergeCell ref="E197:J197"/>
    <mergeCell ref="E198:J198"/>
    <mergeCell ref="E187:J187"/>
    <mergeCell ref="E188:J188"/>
    <mergeCell ref="E189:J189"/>
    <mergeCell ref="E190:J190"/>
    <mergeCell ref="E191:J191"/>
    <mergeCell ref="E192:J192"/>
    <mergeCell ref="E181:J181"/>
    <mergeCell ref="E182:J182"/>
    <mergeCell ref="E183:J183"/>
    <mergeCell ref="E184:J184"/>
    <mergeCell ref="E185:J185"/>
    <mergeCell ref="E186:J186"/>
    <mergeCell ref="E175:J175"/>
    <mergeCell ref="E176:J176"/>
    <mergeCell ref="E177:J177"/>
    <mergeCell ref="E178:J178"/>
    <mergeCell ref="E179:J179"/>
    <mergeCell ref="E180:J180"/>
    <mergeCell ref="E169:J169"/>
    <mergeCell ref="E170:J170"/>
    <mergeCell ref="E171:J171"/>
    <mergeCell ref="E172:J172"/>
    <mergeCell ref="E173:J173"/>
    <mergeCell ref="E174:J174"/>
    <mergeCell ref="E163:J163"/>
    <mergeCell ref="E164:J164"/>
    <mergeCell ref="E165:J165"/>
    <mergeCell ref="E166:J166"/>
    <mergeCell ref="E167:J167"/>
    <mergeCell ref="E168:J168"/>
    <mergeCell ref="E157:J157"/>
    <mergeCell ref="E158:J158"/>
    <mergeCell ref="E159:J159"/>
    <mergeCell ref="E160:J160"/>
    <mergeCell ref="E161:J161"/>
    <mergeCell ref="E162:J162"/>
    <mergeCell ref="E151:J151"/>
    <mergeCell ref="E152:J152"/>
    <mergeCell ref="E153:J153"/>
    <mergeCell ref="E154:J154"/>
    <mergeCell ref="E155:J155"/>
    <mergeCell ref="E156:J156"/>
    <mergeCell ref="E145:J145"/>
    <mergeCell ref="E146:J146"/>
    <mergeCell ref="E147:J147"/>
    <mergeCell ref="E148:J148"/>
    <mergeCell ref="E149:J149"/>
    <mergeCell ref="E150:J150"/>
    <mergeCell ref="E139:J139"/>
    <mergeCell ref="E140:J140"/>
    <mergeCell ref="E141:J141"/>
    <mergeCell ref="E142:J142"/>
    <mergeCell ref="E143:J143"/>
    <mergeCell ref="E144:J144"/>
    <mergeCell ref="E133:J133"/>
    <mergeCell ref="E134:J134"/>
    <mergeCell ref="E135:J135"/>
    <mergeCell ref="E136:J136"/>
    <mergeCell ref="E137:J137"/>
    <mergeCell ref="E138:J138"/>
    <mergeCell ref="E127:J127"/>
    <mergeCell ref="E128:J128"/>
    <mergeCell ref="E129:J129"/>
    <mergeCell ref="E130:J130"/>
    <mergeCell ref="E131:J131"/>
    <mergeCell ref="E132:J132"/>
    <mergeCell ref="E121:J121"/>
    <mergeCell ref="E122:J122"/>
    <mergeCell ref="E123:J123"/>
    <mergeCell ref="E124:J124"/>
    <mergeCell ref="E125:J125"/>
    <mergeCell ref="E126:J126"/>
    <mergeCell ref="E115:J115"/>
    <mergeCell ref="E116:J116"/>
    <mergeCell ref="E117:J117"/>
    <mergeCell ref="E118:J118"/>
    <mergeCell ref="E119:J119"/>
    <mergeCell ref="E120:J120"/>
    <mergeCell ref="Q112:W112"/>
    <mergeCell ref="E113:J113"/>
    <mergeCell ref="E114:J114"/>
    <mergeCell ref="Q101:W101"/>
    <mergeCell ref="Q102:W102"/>
    <mergeCell ref="Q103:W103"/>
    <mergeCell ref="Q104:W104"/>
    <mergeCell ref="Q105:W105"/>
    <mergeCell ref="Q106:W106"/>
    <mergeCell ref="Q107:W107"/>
    <mergeCell ref="Q108:W108"/>
    <mergeCell ref="Q109:W109"/>
    <mergeCell ref="E112:J112"/>
    <mergeCell ref="Q110:W110"/>
    <mergeCell ref="Q111:W111"/>
    <mergeCell ref="Q97:W97"/>
    <mergeCell ref="Q98:W98"/>
    <mergeCell ref="Q99:W99"/>
    <mergeCell ref="Q100:W100"/>
    <mergeCell ref="Q95:W95"/>
    <mergeCell ref="Q96:W96"/>
    <mergeCell ref="Q85:W85"/>
    <mergeCell ref="Q86:W86"/>
    <mergeCell ref="Q87:W87"/>
    <mergeCell ref="Q88:W88"/>
    <mergeCell ref="Q89:W89"/>
    <mergeCell ref="Q90:W90"/>
    <mergeCell ref="Q91:W91"/>
    <mergeCell ref="Q92:W92"/>
    <mergeCell ref="Q93:W93"/>
    <mergeCell ref="Q94:W94"/>
    <mergeCell ref="Q13:W13"/>
    <mergeCell ref="Q14:W14"/>
    <mergeCell ref="Q15:W15"/>
    <mergeCell ref="Q16:W16"/>
    <mergeCell ref="Q17:W17"/>
    <mergeCell ref="Q29:W29"/>
    <mergeCell ref="Q30:W30"/>
    <mergeCell ref="Q31:W31"/>
    <mergeCell ref="Q32:W32"/>
    <mergeCell ref="Q25:W25"/>
    <mergeCell ref="Q26:W26"/>
    <mergeCell ref="Q27:W27"/>
    <mergeCell ref="Q28:W28"/>
    <mergeCell ref="Q24:W24"/>
    <mergeCell ref="Q18:W18"/>
    <mergeCell ref="Q19:W19"/>
    <mergeCell ref="Q20:W20"/>
    <mergeCell ref="Q21:W21"/>
    <mergeCell ref="Q22:W22"/>
    <mergeCell ref="Q23:W23"/>
    <mergeCell ref="Q38:W38"/>
    <mergeCell ref="Q39:W39"/>
    <mergeCell ref="Q40:W40"/>
    <mergeCell ref="Q41:W41"/>
    <mergeCell ref="Q42:W42"/>
    <mergeCell ref="Q43:W43"/>
    <mergeCell ref="Q44:W44"/>
    <mergeCell ref="Q52:W52"/>
    <mergeCell ref="Q62:W62"/>
    <mergeCell ref="Q33:W33"/>
    <mergeCell ref="Q34:W34"/>
    <mergeCell ref="Q35:W35"/>
    <mergeCell ref="Q77:W77"/>
    <mergeCell ref="Q78:W78"/>
    <mergeCell ref="Q79:W79"/>
    <mergeCell ref="Q80:W80"/>
    <mergeCell ref="Q81:W81"/>
    <mergeCell ref="Q82:W82"/>
    <mergeCell ref="Q36:W36"/>
    <mergeCell ref="Q65:W65"/>
    <mergeCell ref="Q53:W53"/>
    <mergeCell ref="Q54:W54"/>
    <mergeCell ref="Q55:W55"/>
    <mergeCell ref="Q56:W56"/>
    <mergeCell ref="Q57:W57"/>
    <mergeCell ref="Q58:W58"/>
    <mergeCell ref="Q59:W59"/>
    <mergeCell ref="Q60:W60"/>
    <mergeCell ref="Q49:W49"/>
    <mergeCell ref="Q50:W50"/>
    <mergeCell ref="Q47:W47"/>
    <mergeCell ref="Q48:W48"/>
    <mergeCell ref="Q37:W37"/>
    <mergeCell ref="Q83:W83"/>
    <mergeCell ref="Q84:W84"/>
    <mergeCell ref="Q68:W68"/>
    <mergeCell ref="Q69:W69"/>
    <mergeCell ref="Q70:W70"/>
    <mergeCell ref="Q45:W45"/>
    <mergeCell ref="Q46:W46"/>
    <mergeCell ref="Q73:W73"/>
    <mergeCell ref="Q74:W74"/>
    <mergeCell ref="Q75:W75"/>
    <mergeCell ref="Q76:W76"/>
    <mergeCell ref="Q71:W71"/>
    <mergeCell ref="Q72:W72"/>
    <mergeCell ref="Q61:W61"/>
    <mergeCell ref="Q51:W51"/>
    <mergeCell ref="Q63:W63"/>
    <mergeCell ref="Q64:W64"/>
    <mergeCell ref="Q66:W66"/>
    <mergeCell ref="Q67:W67"/>
    <mergeCell ref="D10:N11"/>
    <mergeCell ref="P10:Z11"/>
    <mergeCell ref="E106:J106"/>
    <mergeCell ref="E107:J107"/>
    <mergeCell ref="E108:J108"/>
    <mergeCell ref="E109:J109"/>
    <mergeCell ref="E110:J110"/>
    <mergeCell ref="E111:J111"/>
    <mergeCell ref="E100:J100"/>
    <mergeCell ref="E101:J101"/>
    <mergeCell ref="E102:J102"/>
    <mergeCell ref="E103:J103"/>
    <mergeCell ref="E104:J104"/>
    <mergeCell ref="E105:J105"/>
    <mergeCell ref="E92:J92"/>
    <mergeCell ref="E93:J93"/>
    <mergeCell ref="E94:J94"/>
    <mergeCell ref="E95:J95"/>
    <mergeCell ref="E96:J96"/>
    <mergeCell ref="E97:J97"/>
    <mergeCell ref="E80:J80"/>
    <mergeCell ref="E81:J81"/>
    <mergeCell ref="E82:J82"/>
    <mergeCell ref="E83:J83"/>
    <mergeCell ref="E72:J72"/>
    <mergeCell ref="E73:J73"/>
    <mergeCell ref="E12:J12"/>
    <mergeCell ref="E13:J13"/>
    <mergeCell ref="E14:J14"/>
    <mergeCell ref="E15:J15"/>
    <mergeCell ref="E16:J16"/>
    <mergeCell ref="E74:J74"/>
    <mergeCell ref="E75:J75"/>
    <mergeCell ref="E64:J64"/>
    <mergeCell ref="E65:J65"/>
    <mergeCell ref="E66:J66"/>
    <mergeCell ref="E67:J67"/>
    <mergeCell ref="E62:J62"/>
    <mergeCell ref="E63:J63"/>
    <mergeCell ref="E52:J52"/>
    <mergeCell ref="E53:J53"/>
    <mergeCell ref="E54:J54"/>
    <mergeCell ref="E40:J40"/>
    <mergeCell ref="E41:J41"/>
    <mergeCell ref="E42:J42"/>
    <mergeCell ref="E43:J43"/>
    <mergeCell ref="E56:J56"/>
    <mergeCell ref="E57:J57"/>
    <mergeCell ref="E98:J98"/>
    <mergeCell ref="E99:J99"/>
    <mergeCell ref="E88:J88"/>
    <mergeCell ref="E89:J89"/>
    <mergeCell ref="E90:J90"/>
    <mergeCell ref="E91:J91"/>
    <mergeCell ref="E86:J86"/>
    <mergeCell ref="E87:J87"/>
    <mergeCell ref="E76:J76"/>
    <mergeCell ref="E77:J77"/>
    <mergeCell ref="E78:J78"/>
    <mergeCell ref="E79:J79"/>
    <mergeCell ref="E84:J84"/>
    <mergeCell ref="E85:J85"/>
    <mergeCell ref="E68:J68"/>
    <mergeCell ref="E69:J69"/>
    <mergeCell ref="E70:J70"/>
    <mergeCell ref="E71:J71"/>
    <mergeCell ref="E58:J58"/>
    <mergeCell ref="E59:J59"/>
    <mergeCell ref="E60:J60"/>
    <mergeCell ref="E61:J61"/>
    <mergeCell ref="E44:J44"/>
    <mergeCell ref="E45:J45"/>
    <mergeCell ref="E46:J46"/>
    <mergeCell ref="E47:J47"/>
    <mergeCell ref="E48:J48"/>
    <mergeCell ref="E49:J49"/>
    <mergeCell ref="E55:J55"/>
    <mergeCell ref="E50:J50"/>
    <mergeCell ref="E51:J51"/>
    <mergeCell ref="E38:J38"/>
    <mergeCell ref="E39:J39"/>
    <mergeCell ref="E28:J28"/>
    <mergeCell ref="E29:J29"/>
    <mergeCell ref="E30:J30"/>
    <mergeCell ref="E31:J31"/>
    <mergeCell ref="E27:J27"/>
    <mergeCell ref="E17:J17"/>
    <mergeCell ref="E18:J18"/>
    <mergeCell ref="E19:J19"/>
    <mergeCell ref="E20:J20"/>
    <mergeCell ref="E32:J32"/>
    <mergeCell ref="E33:J33"/>
    <mergeCell ref="E34:J34"/>
    <mergeCell ref="E35:J35"/>
    <mergeCell ref="E36:J36"/>
    <mergeCell ref="E37:J37"/>
    <mergeCell ref="E21:J21"/>
    <mergeCell ref="E22:J22"/>
    <mergeCell ref="E23:J23"/>
    <mergeCell ref="E24:J24"/>
    <mergeCell ref="E25:J25"/>
    <mergeCell ref="E26:J26"/>
  </mergeCells>
  <pageMargins left="0.7" right="0.7" top="0.75" bottom="0.75" header="0.3" footer="0.3"/>
  <pageSetup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7A85B9"/>
    <pageSetUpPr autoPageBreaks="0"/>
  </sheetPr>
  <dimension ref="A1:S100"/>
  <sheetViews>
    <sheetView showGridLines="0" zoomScaleNormal="100" workbookViewId="0">
      <selection activeCell="I1" sqref="I1:J1048576"/>
    </sheetView>
  </sheetViews>
  <sheetFormatPr defaultColWidth="11" defaultRowHeight="15.75"/>
  <cols>
    <col min="1" max="16384" width="11" style="24"/>
  </cols>
  <sheetData>
    <row r="1" spans="1:19">
      <c r="A1"/>
      <c r="B1"/>
      <c r="C1"/>
      <c r="D1"/>
      <c r="E1"/>
      <c r="F1"/>
      <c r="G1"/>
      <c r="H1"/>
      <c r="I1"/>
      <c r="J1"/>
      <c r="K1"/>
      <c r="L1"/>
      <c r="M1"/>
      <c r="N1"/>
      <c r="O1"/>
      <c r="P1"/>
      <c r="Q1"/>
      <c r="R1"/>
      <c r="S1"/>
    </row>
    <row r="2" spans="1:19">
      <c r="A2"/>
      <c r="B2"/>
      <c r="C2"/>
      <c r="D2"/>
      <c r="E2"/>
      <c r="F2"/>
      <c r="G2"/>
      <c r="H2"/>
      <c r="I2"/>
      <c r="J2"/>
      <c r="K2"/>
      <c r="L2"/>
      <c r="M2"/>
      <c r="N2"/>
      <c r="O2"/>
      <c r="P2"/>
      <c r="Q2"/>
      <c r="R2"/>
      <c r="S2"/>
    </row>
    <row r="3" spans="1:19">
      <c r="A3"/>
      <c r="B3"/>
      <c r="C3"/>
      <c r="D3"/>
      <c r="E3"/>
      <c r="F3"/>
      <c r="G3"/>
      <c r="H3"/>
      <c r="I3"/>
      <c r="J3"/>
      <c r="K3"/>
      <c r="L3"/>
      <c r="M3"/>
      <c r="N3"/>
      <c r="O3"/>
      <c r="P3"/>
      <c r="Q3"/>
      <c r="R3"/>
      <c r="S3"/>
    </row>
    <row r="4" spans="1:19">
      <c r="A4"/>
      <c r="B4"/>
      <c r="C4"/>
      <c r="D4"/>
      <c r="E4"/>
      <c r="F4"/>
      <c r="G4"/>
      <c r="H4"/>
      <c r="I4"/>
      <c r="J4"/>
      <c r="K4"/>
      <c r="L4"/>
      <c r="M4"/>
      <c r="N4"/>
      <c r="O4"/>
      <c r="P4"/>
      <c r="Q4"/>
      <c r="R4"/>
      <c r="S4"/>
    </row>
    <row r="5" spans="1:19">
      <c r="A5"/>
      <c r="B5"/>
      <c r="C5"/>
      <c r="D5"/>
      <c r="E5"/>
      <c r="F5"/>
      <c r="G5"/>
      <c r="H5"/>
      <c r="I5"/>
      <c r="J5"/>
      <c r="K5"/>
      <c r="L5"/>
      <c r="M5"/>
      <c r="N5"/>
      <c r="O5"/>
      <c r="P5"/>
      <c r="Q5"/>
      <c r="R5"/>
      <c r="S5"/>
    </row>
    <row r="6" spans="1:19">
      <c r="A6"/>
      <c r="B6"/>
      <c r="C6"/>
      <c r="D6"/>
      <c r="E6"/>
      <c r="F6"/>
      <c r="G6"/>
      <c r="H6"/>
      <c r="I6"/>
      <c r="J6"/>
      <c r="K6"/>
      <c r="L6"/>
      <c r="M6"/>
      <c r="N6"/>
      <c r="O6"/>
      <c r="P6"/>
      <c r="Q6"/>
      <c r="R6"/>
      <c r="S6"/>
    </row>
    <row r="7" spans="1:19">
      <c r="A7"/>
      <c r="B7"/>
      <c r="C7"/>
      <c r="D7"/>
      <c r="E7"/>
      <c r="F7"/>
      <c r="G7"/>
      <c r="H7"/>
      <c r="I7"/>
      <c r="J7"/>
      <c r="K7"/>
      <c r="L7"/>
      <c r="M7"/>
      <c r="N7"/>
      <c r="O7"/>
      <c r="P7"/>
      <c r="Q7"/>
      <c r="R7"/>
      <c r="S7"/>
    </row>
    <row r="8" spans="1:19">
      <c r="A8"/>
      <c r="B8"/>
      <c r="C8"/>
      <c r="D8"/>
      <c r="E8"/>
      <c r="F8"/>
      <c r="G8"/>
      <c r="H8"/>
      <c r="I8"/>
      <c r="J8"/>
      <c r="K8"/>
      <c r="L8"/>
      <c r="M8"/>
      <c r="N8"/>
      <c r="O8"/>
      <c r="P8"/>
      <c r="Q8"/>
      <c r="R8"/>
      <c r="S8"/>
    </row>
    <row r="9" spans="1:19">
      <c r="A9"/>
      <c r="B9"/>
      <c r="C9"/>
      <c r="D9"/>
      <c r="E9"/>
      <c r="F9"/>
      <c r="G9"/>
      <c r="H9"/>
      <c r="I9"/>
      <c r="J9"/>
      <c r="K9"/>
      <c r="L9"/>
      <c r="M9"/>
      <c r="N9"/>
      <c r="O9"/>
      <c r="P9"/>
      <c r="Q9"/>
      <c r="R9"/>
      <c r="S9"/>
    </row>
    <row r="10" spans="1:19">
      <c r="A10"/>
      <c r="B10"/>
      <c r="C10"/>
      <c r="D10"/>
      <c r="E10"/>
      <c r="F10"/>
      <c r="G10"/>
      <c r="H10"/>
      <c r="I10"/>
      <c r="J10"/>
      <c r="K10"/>
      <c r="L10"/>
      <c r="M10"/>
      <c r="N10"/>
      <c r="O10"/>
      <c r="P10"/>
      <c r="Q10"/>
      <c r="R10"/>
      <c r="S10"/>
    </row>
    <row r="11" spans="1:19">
      <c r="A11"/>
      <c r="B11"/>
      <c r="C11"/>
      <c r="D11"/>
      <c r="E11"/>
      <c r="F11"/>
      <c r="G11"/>
      <c r="H11"/>
      <c r="I11"/>
      <c r="J11"/>
      <c r="K11"/>
      <c r="L11"/>
      <c r="M11"/>
      <c r="N11"/>
      <c r="O11"/>
      <c r="P11"/>
      <c r="Q11"/>
      <c r="R11"/>
      <c r="S11"/>
    </row>
    <row r="12" spans="1:19">
      <c r="A12"/>
      <c r="B12"/>
      <c r="C12"/>
      <c r="D12"/>
      <c r="E12"/>
      <c r="F12"/>
      <c r="G12"/>
      <c r="H12"/>
      <c r="I12"/>
      <c r="J12"/>
      <c r="K12"/>
      <c r="L12"/>
      <c r="M12"/>
      <c r="N12"/>
      <c r="O12"/>
      <c r="P12"/>
      <c r="Q12"/>
      <c r="R12"/>
      <c r="S12"/>
    </row>
    <row r="13" spans="1:19">
      <c r="A13"/>
      <c r="B13"/>
      <c r="C13"/>
      <c r="D13"/>
      <c r="E13"/>
      <c r="F13"/>
      <c r="G13"/>
      <c r="H13"/>
      <c r="I13"/>
      <c r="J13"/>
      <c r="K13"/>
      <c r="L13"/>
      <c r="M13"/>
      <c r="N13"/>
      <c r="O13"/>
      <c r="P13"/>
      <c r="Q13"/>
      <c r="R13"/>
      <c r="S13"/>
    </row>
    <row r="14" spans="1:19">
      <c r="A14"/>
      <c r="B14"/>
      <c r="C14"/>
      <c r="D14"/>
      <c r="E14"/>
      <c r="F14"/>
      <c r="G14"/>
      <c r="H14"/>
      <c r="I14"/>
      <c r="J14"/>
      <c r="K14"/>
      <c r="L14"/>
      <c r="M14"/>
      <c r="N14"/>
      <c r="O14"/>
      <c r="P14"/>
      <c r="Q14"/>
      <c r="R14"/>
      <c r="S14"/>
    </row>
    <row r="15" spans="1:19">
      <c r="A15"/>
      <c r="B15"/>
      <c r="C15"/>
      <c r="D15"/>
      <c r="E15"/>
      <c r="F15"/>
      <c r="G15"/>
      <c r="H15"/>
      <c r="I15"/>
      <c r="J15"/>
      <c r="K15"/>
      <c r="L15"/>
      <c r="M15"/>
      <c r="N15"/>
      <c r="O15"/>
      <c r="P15"/>
      <c r="Q15"/>
      <c r="R15"/>
      <c r="S15"/>
    </row>
    <row r="16" spans="1:19">
      <c r="A16"/>
      <c r="B16"/>
      <c r="C16"/>
      <c r="D16"/>
      <c r="E16"/>
      <c r="F16"/>
      <c r="G16"/>
      <c r="H16"/>
      <c r="I16"/>
      <c r="J16"/>
      <c r="K16"/>
      <c r="L16"/>
      <c r="M16"/>
      <c r="N16"/>
      <c r="O16"/>
      <c r="P16"/>
      <c r="Q16"/>
      <c r="R16"/>
      <c r="S16"/>
    </row>
    <row r="17" spans="1:19">
      <c r="A17"/>
      <c r="B17"/>
      <c r="C17"/>
      <c r="D17"/>
      <c r="E17"/>
      <c r="F17"/>
      <c r="G17"/>
      <c r="H17"/>
      <c r="I17"/>
      <c r="J17"/>
      <c r="K17"/>
      <c r="L17"/>
      <c r="M17"/>
      <c r="N17"/>
      <c r="O17"/>
      <c r="P17"/>
      <c r="Q17"/>
      <c r="R17"/>
      <c r="S17"/>
    </row>
    <row r="18" spans="1:19">
      <c r="A18"/>
      <c r="B18"/>
      <c r="C18"/>
      <c r="D18"/>
      <c r="E18"/>
      <c r="F18"/>
      <c r="G18"/>
      <c r="H18"/>
      <c r="I18"/>
      <c r="J18"/>
      <c r="K18"/>
      <c r="L18"/>
      <c r="M18"/>
      <c r="N18"/>
      <c r="O18"/>
      <c r="P18"/>
      <c r="Q18"/>
      <c r="R18"/>
      <c r="S18"/>
    </row>
    <row r="19" spans="1:19">
      <c r="A19"/>
      <c r="B19"/>
      <c r="C19"/>
      <c r="D19"/>
      <c r="E19"/>
      <c r="F19"/>
      <c r="G19"/>
      <c r="H19"/>
      <c r="I19"/>
      <c r="J19"/>
      <c r="K19"/>
      <c r="L19"/>
      <c r="M19"/>
      <c r="N19"/>
      <c r="O19"/>
      <c r="P19"/>
      <c r="Q19"/>
      <c r="R19"/>
      <c r="S19"/>
    </row>
    <row r="20" spans="1:19">
      <c r="A20"/>
      <c r="B20"/>
      <c r="C20"/>
      <c r="D20"/>
      <c r="E20"/>
      <c r="F20"/>
      <c r="G20"/>
      <c r="H20"/>
      <c r="I20"/>
      <c r="J20"/>
      <c r="K20"/>
      <c r="L20"/>
      <c r="M20"/>
      <c r="N20"/>
      <c r="O20"/>
      <c r="P20"/>
      <c r="Q20"/>
      <c r="R20"/>
      <c r="S20"/>
    </row>
    <row r="21" spans="1:19">
      <c r="A21"/>
      <c r="B21"/>
      <c r="C21"/>
      <c r="D21"/>
      <c r="E21"/>
      <c r="F21"/>
      <c r="G21"/>
      <c r="H21"/>
      <c r="I21"/>
      <c r="J21"/>
      <c r="K21"/>
      <c r="L21"/>
      <c r="M21"/>
      <c r="N21"/>
      <c r="O21"/>
      <c r="P21"/>
      <c r="Q21"/>
      <c r="R21"/>
      <c r="S21"/>
    </row>
    <row r="22" spans="1:19">
      <c r="A22"/>
      <c r="B22"/>
      <c r="C22"/>
      <c r="D22"/>
      <c r="E22"/>
      <c r="F22"/>
      <c r="G22"/>
      <c r="H22"/>
      <c r="I22"/>
      <c r="J22"/>
      <c r="K22"/>
      <c r="L22"/>
      <c r="M22"/>
      <c r="N22"/>
      <c r="O22"/>
      <c r="P22"/>
      <c r="Q22"/>
      <c r="R22"/>
      <c r="S22"/>
    </row>
    <row r="23" spans="1:19">
      <c r="A23"/>
      <c r="B23"/>
      <c r="C23"/>
      <c r="D23"/>
      <c r="E23"/>
      <c r="F23"/>
      <c r="G23"/>
      <c r="H23"/>
      <c r="I23"/>
      <c r="J23"/>
      <c r="K23"/>
      <c r="L23"/>
      <c r="M23"/>
      <c r="N23"/>
      <c r="O23"/>
      <c r="P23"/>
      <c r="Q23"/>
      <c r="R23"/>
      <c r="S23"/>
    </row>
    <row r="24" spans="1:19">
      <c r="A24"/>
      <c r="B24"/>
      <c r="C24"/>
      <c r="D24"/>
      <c r="E24"/>
      <c r="F24"/>
      <c r="G24"/>
      <c r="H24"/>
      <c r="I24"/>
      <c r="J24"/>
      <c r="K24"/>
      <c r="L24"/>
      <c r="M24"/>
      <c r="N24"/>
      <c r="O24"/>
      <c r="P24"/>
      <c r="Q24"/>
      <c r="R24"/>
      <c r="S24"/>
    </row>
    <row r="25" spans="1:19">
      <c r="A25"/>
      <c r="B25"/>
      <c r="C25"/>
      <c r="D25"/>
      <c r="E25"/>
      <c r="F25"/>
      <c r="G25"/>
      <c r="H25"/>
      <c r="I25"/>
      <c r="J25"/>
      <c r="K25"/>
      <c r="L25"/>
      <c r="M25"/>
      <c r="N25"/>
      <c r="O25"/>
      <c r="P25"/>
      <c r="Q25"/>
      <c r="R25"/>
      <c r="S25"/>
    </row>
    <row r="26" spans="1:19">
      <c r="A26"/>
      <c r="B26"/>
      <c r="C26"/>
      <c r="D26"/>
      <c r="E26"/>
      <c r="F26"/>
      <c r="G26"/>
      <c r="H26"/>
      <c r="I26"/>
      <c r="J26"/>
      <c r="K26"/>
      <c r="L26"/>
      <c r="M26"/>
      <c r="N26"/>
      <c r="O26"/>
      <c r="P26"/>
      <c r="Q26"/>
      <c r="R26"/>
      <c r="S26"/>
    </row>
    <row r="27" spans="1:19">
      <c r="A27"/>
      <c r="B27"/>
      <c r="C27"/>
      <c r="D27"/>
      <c r="E27"/>
      <c r="F27"/>
      <c r="G27"/>
      <c r="H27"/>
      <c r="I27"/>
      <c r="J27"/>
      <c r="K27"/>
      <c r="L27"/>
      <c r="M27"/>
      <c r="N27"/>
      <c r="O27"/>
      <c r="P27"/>
      <c r="Q27"/>
      <c r="R27"/>
      <c r="S27"/>
    </row>
    <row r="28" spans="1:19">
      <c r="A28"/>
      <c r="B28"/>
      <c r="C28"/>
      <c r="D28"/>
      <c r="E28"/>
      <c r="F28"/>
      <c r="G28"/>
      <c r="H28"/>
      <c r="I28"/>
      <c r="J28"/>
      <c r="K28"/>
      <c r="L28"/>
      <c r="M28"/>
      <c r="N28"/>
      <c r="O28"/>
      <c r="P28"/>
      <c r="Q28"/>
      <c r="R28"/>
      <c r="S28"/>
    </row>
    <row r="29" spans="1:19">
      <c r="A29"/>
      <c r="B29"/>
      <c r="C29"/>
      <c r="D29"/>
      <c r="E29"/>
      <c r="F29"/>
      <c r="G29"/>
      <c r="H29"/>
      <c r="I29"/>
      <c r="J29"/>
      <c r="K29"/>
      <c r="L29"/>
      <c r="M29"/>
      <c r="N29"/>
      <c r="O29"/>
      <c r="P29"/>
      <c r="Q29"/>
      <c r="R29"/>
      <c r="S29"/>
    </row>
    <row r="30" spans="1:19">
      <c r="A30"/>
      <c r="B30"/>
      <c r="C30"/>
      <c r="D30"/>
      <c r="E30"/>
      <c r="F30"/>
      <c r="G30"/>
      <c r="H30"/>
      <c r="I30"/>
      <c r="J30"/>
      <c r="K30"/>
      <c r="L30"/>
      <c r="M30"/>
      <c r="N30"/>
      <c r="O30"/>
      <c r="P30"/>
      <c r="Q30"/>
      <c r="R30"/>
      <c r="S30"/>
    </row>
    <row r="31" spans="1:19">
      <c r="A31"/>
      <c r="B31"/>
      <c r="C31"/>
      <c r="D31"/>
      <c r="E31"/>
      <c r="F31"/>
      <c r="G31"/>
      <c r="H31"/>
      <c r="I31"/>
      <c r="J31"/>
      <c r="K31"/>
      <c r="L31"/>
      <c r="M31"/>
      <c r="N31"/>
      <c r="O31"/>
      <c r="P31"/>
      <c r="Q31"/>
      <c r="R31"/>
      <c r="S31"/>
    </row>
    <row r="32" spans="1:19">
      <c r="A32"/>
      <c r="B32"/>
      <c r="C32"/>
      <c r="D32"/>
      <c r="E32"/>
      <c r="F32"/>
      <c r="G32"/>
      <c r="H32"/>
      <c r="I32"/>
      <c r="J32"/>
      <c r="K32"/>
      <c r="L32"/>
      <c r="M32"/>
      <c r="N32"/>
      <c r="O32"/>
      <c r="P32"/>
      <c r="Q32"/>
      <c r="R32"/>
      <c r="S32"/>
    </row>
    <row r="33" spans="1:19">
      <c r="A33"/>
      <c r="B33"/>
      <c r="C33"/>
      <c r="D33"/>
      <c r="E33"/>
      <c r="F33"/>
      <c r="G33"/>
      <c r="H33"/>
      <c r="I33"/>
      <c r="J33"/>
      <c r="K33"/>
      <c r="L33"/>
      <c r="M33"/>
      <c r="N33"/>
      <c r="O33"/>
      <c r="P33"/>
      <c r="Q33"/>
      <c r="R33"/>
      <c r="S33"/>
    </row>
    <row r="34" spans="1:19">
      <c r="A34"/>
      <c r="B34"/>
      <c r="C34"/>
      <c r="D34"/>
      <c r="E34"/>
      <c r="F34"/>
      <c r="G34"/>
      <c r="H34"/>
      <c r="I34"/>
      <c r="J34"/>
      <c r="K34"/>
      <c r="L34"/>
      <c r="M34"/>
      <c r="N34"/>
      <c r="O34"/>
      <c r="P34"/>
      <c r="Q34"/>
      <c r="R34"/>
      <c r="S34"/>
    </row>
    <row r="35" spans="1:19">
      <c r="A35"/>
      <c r="B35"/>
      <c r="C35"/>
      <c r="D35"/>
      <c r="E35"/>
      <c r="F35"/>
      <c r="G35"/>
      <c r="H35"/>
      <c r="I35"/>
      <c r="J35"/>
      <c r="K35"/>
      <c r="L35"/>
      <c r="M35"/>
      <c r="N35"/>
      <c r="O35"/>
      <c r="P35"/>
      <c r="Q35"/>
      <c r="R35"/>
      <c r="S35"/>
    </row>
    <row r="36" spans="1:19">
      <c r="A36"/>
      <c r="B36"/>
      <c r="C36"/>
      <c r="D36"/>
      <c r="E36"/>
      <c r="F36"/>
      <c r="G36"/>
      <c r="H36"/>
      <c r="I36"/>
      <c r="J36"/>
      <c r="K36"/>
      <c r="L36"/>
      <c r="M36"/>
      <c r="N36"/>
      <c r="O36"/>
      <c r="P36"/>
      <c r="Q36"/>
      <c r="R36"/>
      <c r="S36"/>
    </row>
    <row r="37" spans="1:19">
      <c r="A37"/>
      <c r="B37"/>
      <c r="C37"/>
      <c r="D37"/>
      <c r="E37"/>
      <c r="F37"/>
      <c r="G37"/>
      <c r="H37"/>
      <c r="I37"/>
      <c r="J37"/>
      <c r="K37"/>
      <c r="L37"/>
      <c r="M37"/>
      <c r="N37"/>
      <c r="O37"/>
      <c r="P37"/>
      <c r="Q37"/>
      <c r="R37"/>
      <c r="S37"/>
    </row>
    <row r="38" spans="1:19">
      <c r="A38"/>
      <c r="B38"/>
      <c r="C38"/>
      <c r="D38"/>
      <c r="E38"/>
      <c r="F38"/>
      <c r="G38"/>
      <c r="H38"/>
      <c r="I38"/>
      <c r="J38"/>
      <c r="K38"/>
      <c r="L38"/>
      <c r="M38"/>
      <c r="N38"/>
      <c r="O38"/>
      <c r="P38"/>
      <c r="Q38"/>
      <c r="R38"/>
      <c r="S38"/>
    </row>
    <row r="39" spans="1:19">
      <c r="A39"/>
      <c r="B39"/>
      <c r="C39"/>
      <c r="D39"/>
      <c r="E39"/>
      <c r="F39"/>
      <c r="G39"/>
      <c r="H39"/>
      <c r="I39"/>
      <c r="J39"/>
      <c r="K39"/>
      <c r="L39"/>
      <c r="M39"/>
      <c r="N39"/>
      <c r="O39"/>
      <c r="P39"/>
      <c r="Q39"/>
      <c r="R39"/>
      <c r="S39"/>
    </row>
    <row r="40" spans="1:19">
      <c r="A40"/>
      <c r="B40"/>
      <c r="C40"/>
      <c r="D40"/>
      <c r="E40"/>
      <c r="F40"/>
      <c r="G40"/>
      <c r="H40"/>
      <c r="I40"/>
      <c r="J40"/>
      <c r="K40"/>
      <c r="L40"/>
      <c r="M40"/>
      <c r="N40"/>
      <c r="O40"/>
      <c r="P40"/>
      <c r="Q40"/>
      <c r="R40"/>
      <c r="S40"/>
    </row>
    <row r="41" spans="1:19">
      <c r="A41"/>
      <c r="B41"/>
      <c r="C41"/>
      <c r="D41"/>
      <c r="E41"/>
      <c r="F41"/>
      <c r="G41"/>
      <c r="H41"/>
      <c r="I41"/>
      <c r="J41"/>
      <c r="K41"/>
      <c r="L41"/>
      <c r="M41"/>
      <c r="N41"/>
      <c r="O41"/>
      <c r="P41"/>
      <c r="Q41"/>
      <c r="R41"/>
      <c r="S41"/>
    </row>
    <row r="42" spans="1:19">
      <c r="A42"/>
      <c r="B42"/>
      <c r="C42"/>
      <c r="D42"/>
      <c r="E42"/>
      <c r="F42"/>
      <c r="G42"/>
      <c r="H42"/>
      <c r="I42"/>
      <c r="J42"/>
      <c r="K42"/>
      <c r="L42"/>
      <c r="M42"/>
      <c r="N42"/>
      <c r="O42"/>
      <c r="P42"/>
      <c r="Q42"/>
      <c r="R42"/>
      <c r="S42"/>
    </row>
    <row r="43" spans="1:19">
      <c r="A43"/>
      <c r="B43"/>
      <c r="C43"/>
      <c r="D43"/>
      <c r="E43"/>
      <c r="F43"/>
      <c r="G43"/>
      <c r="H43"/>
      <c r="I43"/>
      <c r="J43"/>
      <c r="K43"/>
      <c r="L43"/>
      <c r="M43"/>
      <c r="N43"/>
      <c r="O43"/>
      <c r="P43"/>
      <c r="Q43"/>
      <c r="R43"/>
      <c r="S43"/>
    </row>
    <row r="44" spans="1:19">
      <c r="A44"/>
      <c r="B44"/>
      <c r="C44"/>
      <c r="D44"/>
      <c r="E44"/>
      <c r="F44"/>
      <c r="G44"/>
      <c r="H44"/>
      <c r="I44"/>
      <c r="J44"/>
      <c r="K44"/>
      <c r="L44"/>
      <c r="M44"/>
      <c r="N44"/>
      <c r="O44"/>
      <c r="P44"/>
      <c r="Q44"/>
      <c r="R44"/>
      <c r="S44"/>
    </row>
    <row r="45" spans="1:19">
      <c r="A45"/>
      <c r="B45"/>
      <c r="C45"/>
      <c r="D45"/>
      <c r="E45"/>
      <c r="F45"/>
      <c r="G45"/>
      <c r="H45"/>
      <c r="I45"/>
      <c r="J45"/>
      <c r="K45"/>
      <c r="L45"/>
      <c r="M45"/>
      <c r="N45"/>
      <c r="O45"/>
      <c r="P45"/>
      <c r="Q45"/>
      <c r="R45"/>
      <c r="S45"/>
    </row>
    <row r="46" spans="1:19">
      <c r="A46"/>
      <c r="B46"/>
      <c r="C46"/>
      <c r="D46"/>
      <c r="E46"/>
      <c r="F46"/>
      <c r="G46"/>
      <c r="H46"/>
      <c r="I46"/>
      <c r="J46"/>
      <c r="K46"/>
      <c r="L46"/>
      <c r="M46"/>
      <c r="N46"/>
      <c r="O46"/>
      <c r="P46"/>
      <c r="Q46"/>
      <c r="R46"/>
      <c r="S46"/>
    </row>
    <row r="47" spans="1:19">
      <c r="A47"/>
      <c r="B47"/>
      <c r="C47"/>
      <c r="D47"/>
      <c r="E47"/>
      <c r="F47"/>
      <c r="G47"/>
      <c r="H47"/>
      <c r="I47"/>
      <c r="J47"/>
    </row>
    <row r="48" spans="1:19">
      <c r="A48"/>
      <c r="B48"/>
      <c r="C48"/>
      <c r="D48"/>
      <c r="E48"/>
      <c r="F48"/>
      <c r="G48"/>
      <c r="H48"/>
      <c r="I48"/>
      <c r="J48"/>
    </row>
    <row r="49" spans="1:10">
      <c r="A49"/>
      <c r="B49"/>
      <c r="C49"/>
      <c r="D49"/>
      <c r="E49"/>
      <c r="F49"/>
      <c r="G49"/>
      <c r="H49"/>
      <c r="I49"/>
      <c r="J49"/>
    </row>
    <row r="50" spans="1:10">
      <c r="A50"/>
      <c r="B50"/>
      <c r="C50"/>
      <c r="D50"/>
      <c r="E50"/>
      <c r="F50"/>
      <c r="G50"/>
      <c r="H50"/>
      <c r="I50"/>
      <c r="J50"/>
    </row>
    <row r="51" spans="1:10">
      <c r="A51"/>
      <c r="B51"/>
      <c r="C51"/>
      <c r="D51"/>
      <c r="E51"/>
      <c r="F51"/>
      <c r="G51"/>
      <c r="H51"/>
      <c r="I51"/>
      <c r="J51"/>
    </row>
    <row r="52" spans="1:10">
      <c r="A52"/>
      <c r="B52"/>
      <c r="C52"/>
      <c r="D52"/>
      <c r="E52"/>
      <c r="F52"/>
      <c r="G52"/>
      <c r="H52"/>
      <c r="I52"/>
      <c r="J52"/>
    </row>
    <row r="53" spans="1:10">
      <c r="A53"/>
      <c r="B53"/>
      <c r="C53"/>
      <c r="D53"/>
      <c r="E53"/>
      <c r="F53"/>
      <c r="G53"/>
      <c r="H53"/>
      <c r="I53"/>
      <c r="J53"/>
    </row>
    <row r="54" spans="1:10">
      <c r="A54"/>
      <c r="B54"/>
      <c r="C54"/>
      <c r="D54"/>
      <c r="E54"/>
      <c r="F54"/>
      <c r="G54"/>
      <c r="H54"/>
      <c r="I54"/>
      <c r="J54"/>
    </row>
    <row r="55" spans="1:10">
      <c r="A55"/>
      <c r="B55"/>
      <c r="C55"/>
      <c r="D55"/>
      <c r="E55"/>
      <c r="F55"/>
      <c r="G55"/>
      <c r="H55"/>
      <c r="I55"/>
      <c r="J55"/>
    </row>
    <row r="56" spans="1:10">
      <c r="A56"/>
      <c r="B56"/>
      <c r="C56"/>
      <c r="D56"/>
      <c r="E56"/>
      <c r="F56"/>
      <c r="G56"/>
      <c r="H56"/>
      <c r="I56"/>
      <c r="J56"/>
    </row>
    <row r="57" spans="1:10">
      <c r="A57"/>
      <c r="B57"/>
      <c r="C57"/>
      <c r="D57"/>
      <c r="E57"/>
      <c r="F57"/>
      <c r="G57"/>
      <c r="H57"/>
      <c r="I57"/>
      <c r="J57"/>
    </row>
    <row r="58" spans="1:10">
      <c r="A58"/>
      <c r="B58"/>
      <c r="C58"/>
      <c r="D58"/>
      <c r="E58"/>
      <c r="F58"/>
      <c r="G58"/>
      <c r="H58"/>
      <c r="I58"/>
      <c r="J58"/>
    </row>
    <row r="59" spans="1:10">
      <c r="A59"/>
      <c r="B59"/>
      <c r="C59"/>
      <c r="D59"/>
      <c r="E59"/>
      <c r="F59"/>
      <c r="G59"/>
      <c r="H59"/>
      <c r="I59"/>
      <c r="J59"/>
    </row>
    <row r="60" spans="1:10">
      <c r="A60"/>
      <c r="B60"/>
      <c r="C60"/>
      <c r="D60"/>
      <c r="E60"/>
      <c r="F60"/>
      <c r="G60"/>
      <c r="H60"/>
      <c r="I60"/>
      <c r="J60"/>
    </row>
    <row r="61" spans="1:10">
      <c r="A61"/>
      <c r="B61"/>
      <c r="C61"/>
      <c r="D61"/>
      <c r="E61"/>
      <c r="F61"/>
      <c r="G61"/>
      <c r="H61"/>
      <c r="I61"/>
      <c r="J61"/>
    </row>
    <row r="62" spans="1:10">
      <c r="A62"/>
      <c r="B62"/>
      <c r="C62"/>
      <c r="D62"/>
      <c r="E62"/>
      <c r="F62"/>
      <c r="G62"/>
      <c r="H62"/>
      <c r="I62"/>
      <c r="J62"/>
    </row>
    <row r="63" spans="1:10">
      <c r="A63"/>
      <c r="B63"/>
      <c r="C63"/>
      <c r="D63"/>
      <c r="E63"/>
      <c r="F63"/>
      <c r="G63"/>
      <c r="H63"/>
      <c r="I63"/>
      <c r="J63"/>
    </row>
    <row r="64" spans="1:10">
      <c r="A64"/>
      <c r="B64"/>
      <c r="C64"/>
      <c r="D64"/>
      <c r="E64"/>
      <c r="F64"/>
      <c r="G64"/>
      <c r="H64"/>
      <c r="I64"/>
      <c r="J64"/>
    </row>
    <row r="65" spans="1:10">
      <c r="A65"/>
      <c r="B65"/>
      <c r="C65"/>
      <c r="D65"/>
      <c r="E65"/>
      <c r="F65"/>
      <c r="G65"/>
      <c r="H65"/>
      <c r="I65"/>
      <c r="J65"/>
    </row>
    <row r="66" spans="1:10">
      <c r="A66"/>
      <c r="B66"/>
      <c r="C66"/>
      <c r="D66"/>
      <c r="E66"/>
      <c r="F66"/>
      <c r="G66"/>
      <c r="H66"/>
      <c r="I66"/>
      <c r="J66"/>
    </row>
    <row r="67" spans="1:10">
      <c r="A67"/>
      <c r="B67"/>
      <c r="C67"/>
      <c r="D67"/>
      <c r="E67"/>
      <c r="F67"/>
      <c r="G67"/>
      <c r="H67"/>
      <c r="I67"/>
      <c r="J67"/>
    </row>
    <row r="68" spans="1:10">
      <c r="A68"/>
      <c r="B68"/>
      <c r="C68"/>
      <c r="D68"/>
      <c r="E68"/>
      <c r="F68"/>
      <c r="G68"/>
      <c r="H68"/>
      <c r="I68"/>
      <c r="J68"/>
    </row>
    <row r="69" spans="1:10">
      <c r="A69"/>
      <c r="B69"/>
      <c r="C69"/>
      <c r="D69"/>
      <c r="E69"/>
      <c r="F69"/>
      <c r="G69"/>
      <c r="H69"/>
      <c r="I69"/>
      <c r="J69"/>
    </row>
    <row r="70" spans="1:10">
      <c r="A70"/>
      <c r="B70"/>
      <c r="C70"/>
      <c r="D70"/>
      <c r="E70"/>
      <c r="F70"/>
      <c r="G70"/>
      <c r="H70"/>
      <c r="I70"/>
      <c r="J70"/>
    </row>
    <row r="71" spans="1:10">
      <c r="A71"/>
      <c r="B71"/>
      <c r="C71"/>
      <c r="D71"/>
      <c r="E71"/>
      <c r="F71"/>
      <c r="G71"/>
      <c r="H71"/>
      <c r="I71"/>
      <c r="J71"/>
    </row>
    <row r="72" spans="1:10">
      <c r="A72"/>
      <c r="B72"/>
      <c r="C72"/>
      <c r="D72"/>
      <c r="E72"/>
      <c r="F72"/>
      <c r="G72"/>
      <c r="H72"/>
      <c r="I72"/>
      <c r="J72"/>
    </row>
    <row r="73" spans="1:10">
      <c r="A73"/>
      <c r="B73"/>
      <c r="C73"/>
      <c r="D73"/>
      <c r="E73"/>
      <c r="F73"/>
      <c r="G73"/>
      <c r="H73"/>
      <c r="I73"/>
      <c r="J73"/>
    </row>
    <row r="74" spans="1:10">
      <c r="A74"/>
      <c r="B74"/>
      <c r="C74"/>
      <c r="D74"/>
      <c r="E74"/>
      <c r="F74"/>
      <c r="G74"/>
      <c r="H74"/>
      <c r="I74"/>
      <c r="J74"/>
    </row>
    <row r="75" spans="1:10">
      <c r="A75"/>
      <c r="B75"/>
      <c r="C75"/>
      <c r="D75"/>
      <c r="E75"/>
      <c r="F75"/>
      <c r="G75"/>
      <c r="H75"/>
      <c r="I75"/>
      <c r="J75"/>
    </row>
    <row r="76" spans="1:10">
      <c r="A76"/>
      <c r="B76"/>
      <c r="C76"/>
      <c r="D76"/>
      <c r="E76"/>
      <c r="F76"/>
      <c r="G76"/>
      <c r="H76"/>
      <c r="I76"/>
      <c r="J76"/>
    </row>
    <row r="77" spans="1:10">
      <c r="A77"/>
      <c r="B77"/>
      <c r="C77"/>
      <c r="D77"/>
      <c r="E77"/>
      <c r="F77"/>
      <c r="G77"/>
      <c r="H77"/>
      <c r="I77"/>
      <c r="J77"/>
    </row>
    <row r="78" spans="1:10">
      <c r="A78"/>
      <c r="B78"/>
      <c r="C78"/>
      <c r="D78"/>
      <c r="E78"/>
      <c r="F78"/>
      <c r="G78"/>
      <c r="H78"/>
      <c r="I78"/>
      <c r="J78"/>
    </row>
    <row r="79" spans="1:10">
      <c r="A79"/>
      <c r="B79"/>
      <c r="C79"/>
      <c r="D79"/>
      <c r="E79"/>
      <c r="F79"/>
      <c r="G79"/>
      <c r="H79"/>
      <c r="I79"/>
      <c r="J79"/>
    </row>
    <row r="80" spans="1:10">
      <c r="A80"/>
      <c r="B80"/>
      <c r="C80"/>
      <c r="D80"/>
      <c r="E80"/>
      <c r="F80"/>
      <c r="G80"/>
      <c r="H80"/>
      <c r="I80"/>
      <c r="J80"/>
    </row>
    <row r="81" spans="1:10">
      <c r="A81"/>
      <c r="B81"/>
      <c r="C81"/>
      <c r="D81"/>
      <c r="E81"/>
      <c r="F81"/>
      <c r="G81"/>
      <c r="H81"/>
      <c r="I81"/>
      <c r="J81"/>
    </row>
    <row r="82" spans="1:10">
      <c r="A82"/>
      <c r="B82"/>
      <c r="C82"/>
      <c r="D82"/>
      <c r="E82"/>
      <c r="F82"/>
      <c r="G82"/>
      <c r="H82"/>
      <c r="I82"/>
      <c r="J82"/>
    </row>
    <row r="83" spans="1:10">
      <c r="A83"/>
      <c r="B83"/>
      <c r="C83"/>
      <c r="D83"/>
      <c r="E83"/>
      <c r="F83"/>
      <c r="G83"/>
      <c r="H83"/>
      <c r="I83"/>
      <c r="J83"/>
    </row>
    <row r="84" spans="1:10">
      <c r="A84"/>
      <c r="B84"/>
      <c r="C84"/>
      <c r="D84"/>
      <c r="E84"/>
      <c r="F84"/>
      <c r="G84"/>
      <c r="H84"/>
      <c r="I84"/>
      <c r="J84"/>
    </row>
    <row r="85" spans="1:10">
      <c r="A85"/>
      <c r="B85"/>
      <c r="C85"/>
      <c r="D85"/>
      <c r="E85"/>
      <c r="F85"/>
      <c r="G85"/>
      <c r="H85"/>
      <c r="I85"/>
      <c r="J85"/>
    </row>
    <row r="86" spans="1:10">
      <c r="A86"/>
      <c r="B86"/>
      <c r="C86"/>
      <c r="D86"/>
      <c r="E86"/>
      <c r="F86"/>
      <c r="G86"/>
      <c r="H86"/>
      <c r="I86"/>
      <c r="J86"/>
    </row>
    <row r="87" spans="1:10">
      <c r="A87"/>
      <c r="B87"/>
      <c r="C87"/>
      <c r="D87"/>
      <c r="E87"/>
      <c r="F87"/>
      <c r="G87"/>
      <c r="H87"/>
      <c r="I87"/>
      <c r="J87"/>
    </row>
    <row r="88" spans="1:10">
      <c r="A88"/>
      <c r="B88"/>
      <c r="C88"/>
      <c r="D88"/>
      <c r="E88"/>
      <c r="F88"/>
      <c r="G88"/>
      <c r="H88"/>
      <c r="I88"/>
      <c r="J88"/>
    </row>
    <row r="89" spans="1:10">
      <c r="A89"/>
      <c r="B89"/>
      <c r="C89"/>
      <c r="D89"/>
      <c r="E89"/>
      <c r="F89"/>
      <c r="G89"/>
      <c r="H89"/>
      <c r="I89"/>
      <c r="J89"/>
    </row>
    <row r="90" spans="1:10">
      <c r="A90"/>
      <c r="B90"/>
      <c r="C90"/>
      <c r="D90"/>
      <c r="E90"/>
      <c r="F90"/>
      <c r="G90"/>
      <c r="H90"/>
      <c r="I90"/>
      <c r="J90"/>
    </row>
    <row r="91" spans="1:10">
      <c r="A91"/>
      <c r="B91"/>
      <c r="C91"/>
      <c r="D91"/>
      <c r="E91"/>
      <c r="F91"/>
      <c r="G91"/>
      <c r="H91"/>
      <c r="I91"/>
      <c r="J91"/>
    </row>
    <row r="92" spans="1:10">
      <c r="A92"/>
      <c r="B92"/>
      <c r="C92"/>
      <c r="D92"/>
      <c r="E92"/>
      <c r="F92"/>
      <c r="G92"/>
      <c r="H92"/>
      <c r="I92"/>
      <c r="J92"/>
    </row>
    <row r="93" spans="1:10">
      <c r="A93"/>
      <c r="B93"/>
      <c r="C93"/>
      <c r="D93"/>
      <c r="E93"/>
      <c r="F93"/>
      <c r="G93"/>
      <c r="H93"/>
      <c r="I93"/>
      <c r="J93"/>
    </row>
    <row r="94" spans="1:10">
      <c r="A94"/>
      <c r="B94"/>
      <c r="C94"/>
      <c r="D94"/>
      <c r="E94"/>
      <c r="F94"/>
      <c r="G94"/>
      <c r="H94"/>
      <c r="I94"/>
      <c r="J94"/>
    </row>
    <row r="95" spans="1:10">
      <c r="A95"/>
      <c r="B95"/>
      <c r="C95"/>
      <c r="D95"/>
      <c r="E95"/>
      <c r="F95"/>
      <c r="G95"/>
      <c r="H95"/>
      <c r="I95"/>
      <c r="J95"/>
    </row>
    <row r="96" spans="1:10">
      <c r="A96"/>
      <c r="B96"/>
      <c r="C96"/>
      <c r="D96"/>
      <c r="E96"/>
      <c r="F96"/>
      <c r="G96"/>
      <c r="H96"/>
      <c r="I96"/>
      <c r="J96"/>
    </row>
    <row r="97" spans="1:10">
      <c r="A97"/>
      <c r="B97"/>
      <c r="C97"/>
      <c r="D97"/>
      <c r="E97"/>
      <c r="F97"/>
      <c r="G97"/>
      <c r="H97"/>
      <c r="I97"/>
      <c r="J97"/>
    </row>
    <row r="98" spans="1:10">
      <c r="A98"/>
      <c r="B98"/>
      <c r="C98"/>
      <c r="D98"/>
      <c r="E98"/>
      <c r="F98"/>
      <c r="G98"/>
      <c r="H98"/>
      <c r="I98"/>
      <c r="J98"/>
    </row>
    <row r="99" spans="1:10">
      <c r="A99"/>
      <c r="B99"/>
      <c r="C99"/>
      <c r="D99"/>
      <c r="E99"/>
      <c r="F99"/>
      <c r="G99"/>
      <c r="H99"/>
      <c r="I99"/>
      <c r="J99"/>
    </row>
    <row r="100" spans="1:10">
      <c r="A100"/>
      <c r="B100"/>
      <c r="C100"/>
      <c r="D100"/>
      <c r="E100"/>
      <c r="F100"/>
      <c r="G100"/>
      <c r="H100"/>
      <c r="I100"/>
      <c r="J100"/>
    </row>
  </sheetData>
  <sheetProtection algorithmName="SHA-512" hashValue="ZOPU1RZH26olM7570wZJc8BjasckwgfJ+vVCoC0hTqIzBtpyFpxMUQZNsj88i15UMbnWGlF4Fz6He4gBZMKVrg==" saltValue="2HxS9AiOGefKEdt/8QTBsQ==" spinCount="100000" sheet="1" selectLockedCells="1" selectUnlockedCells="1"/>
  <pageMargins left="0.7" right="0.7" top="0.75" bottom="0.75" header="0.3" footer="0.3"/>
  <pageSetup scale="3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8</vt:i4>
      </vt:variant>
    </vt:vector>
  </HeadingPairs>
  <TitlesOfParts>
    <vt:vector size="15" baseType="lpstr">
      <vt:lpstr>Instructions</vt:lpstr>
      <vt:lpstr>Enter Customer Info Here</vt:lpstr>
      <vt:lpstr>Enter Cabinet Order Here</vt:lpstr>
      <vt:lpstr>Enter Additional Product Here</vt:lpstr>
      <vt:lpstr>Print Here</vt:lpstr>
      <vt:lpstr>Print Variations</vt:lpstr>
      <vt:lpstr>Cabinet Nomenclature</vt:lpstr>
      <vt:lpstr>Door_Style_Selection</vt:lpstr>
      <vt:lpstr>E_ExpRng2</vt:lpstr>
      <vt:lpstr>E_OrderInfo</vt:lpstr>
      <vt:lpstr>PH_NLP</vt:lpstr>
      <vt:lpstr>PH_PDF2</vt:lpstr>
      <vt:lpstr>PH_PH</vt:lpstr>
      <vt:lpstr>PH_WLP</vt:lpstr>
      <vt:lpstr>'Print Here'!Print_Area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Barbara Kobidze</cp:lastModifiedBy>
  <cp:lastPrinted>2026-03-02T21:01:38Z</cp:lastPrinted>
  <dcterms:created xsi:type="dcterms:W3CDTF">2019-09-13T01:16:32Z</dcterms:created>
  <dcterms:modified xsi:type="dcterms:W3CDTF">2026-06-11T15:53:05Z</dcterms:modified>
</cp:coreProperties>
</file>